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17d0cc873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461cc511c9574521"/>
    <x:sheet xmlns:r="http://schemas.openxmlformats.org/officeDocument/2006/relationships" name="Операции" sheetId="2" r:id="R7f78e09c1e07461f"/>
    <x:sheet xmlns:r="http://schemas.openxmlformats.org/officeDocument/2006/relationships" name="Позиции" sheetId="3" r:id="Rffa11c9e046c4e6b"/>
    <x:sheet xmlns:r="http://schemas.openxmlformats.org/officeDocument/2006/relationships" name="Доходность" sheetId="4" r:id="Rcb83eed4355f43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.mm.yyyy"/>
    <x:numFmt numFmtId="201" formatCode="#,##0.00"/>
    <x:numFmt numFmtId="202" formatCode="0.######"/>
    <x:numFmt numFmtId="203" formatCode="0.0000"/>
    <x:numFmt numFmtId="204" formatCode="0.00%"/>
  </x:numFmts>
  <x:fonts count="6">
    <x:font>
      <x:sz val="11"/>
      <x:name val="Carlito"/>
    </x:font>
    <x:font>
      <x:sz val="12"/>
      <x:color rgb="FF33281C"/>
      <x:name val="Arial"/>
    </x:font>
    <x:font>
      <x:b/>
      <x:sz val="18"/>
      <x:color rgb="FF33281C"/>
      <x:name val="Arial"/>
    </x:font>
    <x:font>
      <x:sz val="12"/>
      <x:color rgb="FF164A9A"/>
      <x:name val="Arial"/>
    </x:font>
    <x:font>
      <x:b/>
      <x:sz val="12"/>
      <x:color rgb="FFFFFFFF"/>
      <x:name val="Arial"/>
    </x:font>
    <x:font>
      <x:b/>
      <x:sz val="12"/>
      <x:color rgb="FF33281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FF4FC"/>
      </x:patternFill>
    </x:fill>
    <x:fill>
      <x:patternFill patternType="solid">
        <x:fgColor rgb="FF33281C"/>
      </x:patternFill>
    </x:fill>
    <x:fill>
      <x:patternFill patternType="solid">
        <x:fgColor rgb="FFF5F0E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4" fontId="5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C2017"/>
      </x:font>
      <x:fill>
        <x:patternFill patternType="solid">
          <x:bgColor rgb="FFFBE6DF"/>
        </x:patternFill>
      </x:fill>
    </x:dxf>
    <x:dxf>
      <x:font>
        <x:color rgb="FF9C2017"/>
      </x:font>
      <x:fill>
        <x:patternFill patternType="solid">
          <x:bgColor rgb="FFFB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e904067c04ead" /><Relationship Type="http://schemas.openxmlformats.org/officeDocument/2006/relationships/theme" Target="/xl/theme/theme1.xml" Id="Rd7db3e5c57c7419c" /><Relationship Type="http://schemas.openxmlformats.org/officeDocument/2006/relationships/sharedStrings" Target="/xl/sharedStrings.xml" Id="R530b349e591a4fdf" /><Relationship Type="http://schemas.openxmlformats.org/officeDocument/2006/relationships/worksheet" Target="/xl/worksheets/sheet1.xml" Id="R461cc511c9574521" /><Relationship Type="http://schemas.openxmlformats.org/officeDocument/2006/relationships/worksheet" Target="/xl/worksheets/sheet2.xml" Id="R7f78e09c1e07461f" /><Relationship Type="http://schemas.openxmlformats.org/officeDocument/2006/relationships/worksheet" Target="/xl/worksheets/sheet3.xml" Id="Rffa11c9e046c4e6b" /><Relationship Type="http://schemas.openxmlformats.org/officeDocument/2006/relationships/worksheet" Target="/xl/worksheets/sheet4.xml" Id="Rcb83eed4355f436e" /></Relationships>
</file>

<file path=xl/tables/table1.xml><?xml version="1.0" encoding="utf-8"?>
<x:table xmlns:x="http://schemas.openxmlformats.org/spreadsheetml/2006/main" id="1" name="Operations" displayName="Operations" ref="B7:N207" headerRowCount="1" totalsRowCount="0" totalsRowShown="0">
  <x:tableColumns count="13">
    <x:tableColumn id="1" name="Дата"/>
    <x:tableColumn id="2" name="Операция"/>
    <x:tableColumn id="3" name="Код актива"/>
    <x:tableColumn id="4" name="Кол-во"/>
    <x:tableColumn id="5" name="Сумма"/>
    <x:tableColumn id="6" name="Расходы"/>
    <x:tableColumn id="7" name="Комментарий"/>
    <x:tableColumn id="8" name="Деньги ±"/>
    <x:tableColumn id="9" name="Кол-во ±"/>
    <x:tableColumn id="10" name="Внешний поток"/>
    <x:tableColumn id="11" name="Вес потока"/>
    <x:tableColumn id="12" name="Взвеш. поток"/>
    <x:tableColumn id="13" name="Проверк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oldings" displayName="Holdings" ref="B7:J107" headerRowCount="1" totalsRowCount="0" totalsRowShown="0">
  <x:tableColumns count="9">
    <x:tableColumn id="1" name="Код актива"/>
    <x:tableColumn id="2" name="Название"/>
    <x:tableColumn id="3" name="Кол-во"/>
    <x:tableColumn id="4" name="Цена сейчас"/>
    <x:tableColumn id="5" name="Дата цены"/>
    <x:tableColumn id="6" name="Оценка"/>
    <x:tableColumn id="7" name="Денежный итог"/>
    <x:tableColumn id="8" name="Полный результат"/>
    <x:tableColumn id="9" name="Проверк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e1fc9990452426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f854937d4f14b1f" /></Relationships>
</file>

<file path=xl/worksheets/sheet1.xml><?xml version="1.0" encoding="utf-8"?>
<x:worksheet xmlns:x="http://schemas.openxmlformats.org/spreadsheetml/2006/main">
  <x:sheetPr>
    <x:tabColor rgb="FF33281C"/>
  </x:sheetPr>
  <x:sheetViews>
    <x:sheetView showGridLines="0" workbookViewId="0"/>
  </x:sheetViews>
  <x:sheetFormatPr defaultRowHeight="15"/>
  <x:cols>
    <x:col min="1" max="1" width="3" hidden="0" customWidth="1"/>
    <x:col min="2" max="2" width="39" hidden="0" customWidth="1"/>
    <x:col min="3" max="3" width="21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2"/>
      <x:c r="B2" s="3" t="str">
        <x:v>Student Wyckoff. Учёт инвестиционного портфеля</x:v>
      </x:c>
      <x:c r="C2" s="3"/>
      <x:c r="D2" s="3"/>
      <x:c r="E2" s="3"/>
      <x:c r="F2" s="3"/>
      <x:c r="G2" s="3"/>
      <x:c r="H2" s="3"/>
      <x:c r="I2" s="2"/>
      <x:c r="J2" s="2"/>
      <x:c r="K2" s="2"/>
      <x:c r="L2" s="2"/>
      <x:c r="M2" s="2"/>
      <x:c r="N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/>
      <x:c r="B4" s="2" t="str">
        <x:v>Валюта всех сумм</x:v>
      </x:c>
      <x:c r="C4" s="5" t="str">
        <x:v>RUB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/>
      <x:c r="B5" s="2" t="str">
        <x:v>Дата оценки</x:v>
      </x:c>
      <x:c r="C5" s="6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44" customHeight="1">
      <x:c r="A7" s="2"/>
      <x:c r="B7" s="9" t="str">
        <x:v>Показатель</x:v>
      </x:c>
      <x:c r="C7" s="9" t="str">
        <x:v>Сумма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4" customHeight="1">
      <x:c r="A8" s="2"/>
      <x:c r="B8" s="2" t="str">
        <x:v>Внесено</x:v>
      </x:c>
      <x:c r="C8" s="10" t="n">
        <x:f>SUMIFS(Операции!$F$8:$F$207,Операции!$C$8:$C$207,"Пополнение")</x:f>
        <x:v>0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4" customHeight="1">
      <x:c r="A9" s="2"/>
      <x:c r="B9" s="2" t="str">
        <x:v>Выведено</x:v>
      </x:c>
      <x:c r="C9" s="10" t="n">
        <x:f>SUMIFS(Операции!$F$8:$F$207,Операции!$C$8:$C$207,"Вывод")</x:f>
        <x:v>0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4" customHeight="1">
      <x:c r="A10" s="2"/>
      <x:c r="B10" s="2" t="str">
        <x:v>Чистые взносы</x:v>
      </x:c>
      <x:c r="C10" s="10" t="n">
        <x:f>C8-C9</x:f>
        <x:v>0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 t="str">
        <x:v>Деньги на счёте</x:v>
      </x:c>
      <x:c r="C11" s="10" t="n">
        <x:f>SUM(Операции!$I$8:$I$207)</x:f>
        <x:v>0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 t="str">
        <x:v>Оценка бумаг</x:v>
      </x:c>
      <x:c r="C12" s="10" t="n">
        <x:f>IF(COUNTIFS(Операции!$N$8:$N$207,"Укажите тип")+COUNTIFS(Операции!$N$8:$N$207,"Укажите дату")+COUNTIFS(Операции!$N$8:$N$207,"Сумма и расход: числа")+COUNTIFS(Операции!$N$8:$N$207,"Суммы должны быть &gt;=0")+COUNTIFS(Операции!$N$8:$N$207,"Проверьте код")+COUNTIFS(Операции!$N$8:$N$207,"Проверьте количество")+COUNTIFS(Операции!$N$8:$N$207,"Неизвестный тип")&gt;0,"Проверь операции",IF(COUNTIFS(Позиции!$J$8:$J$107,"Повтор кода")+COUNTIFS(Позиции!$J$8:$J$107,"Отриц. остаток")&gt;0,"Проверь позиции",IF(COUNTIFS(Позиции!$J$8:$J$107,"Нужна цена")&gt;0,"Нужны цены",SUM(Позиции!$G$8:$G$107))))</x:f>
        <x:v>0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/>
      <x:c r="B13" s="13" t="str">
        <x:v>Стоимость портфеля</x:v>
      </x:c>
      <x:c r="C13" s="14" t="n">
        <x:f>IF(ISNUMBER(C12),SUM(C11:C12),C12)</x:f>
        <x:v>0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/>
      <x:c r="B14" s="13" t="str">
        <x:v>Прибыль с начала учёта</x:v>
      </x:c>
      <x:c r="C14" s="14" t="n">
        <x:f>IF(ISNUMBER(C13),C13-C10,C13)</x:f>
        <x:v>0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 t="str">
        <x:v>Комиссии и налоги</x:v>
      </x:c>
      <x:c r="C15" s="10" t="n">
        <x:f>SUM(Операции!$G$8:$G$207)</x:f>
        <x:v>0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4" customHeight="1">
      <x:c r="A16" s="2"/>
      <x:c r="B16" s="2" t="str">
        <x:v>Выплаты по активам</x:v>
      </x:c>
      <x:c r="C16" s="10" t="n">
        <x:f>SUMIFS(Операции!$F$8:$F$207,Операции!$C$8:$C$207,"Выплата")</x:f>
        <x:v>0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44" customHeight="1">
      <x:c r="A18" s="2"/>
      <x:c r="B18" s="15" t="str">
        <x:v>1. Укажите валюту и дату. На листе «Операции» внесите всю историю с нулевого счёта.</x:v>
      </x:c>
      <x:c r="C18" s="15"/>
      <x:c r="D18" s="15"/>
      <x:c r="E18" s="15"/>
      <x:c r="F18" s="15"/>
      <x:c r="G18" s="15"/>
      <x:c r="H18" s="15"/>
      <x:c r="I18" s="2"/>
      <x:c r="J18" s="2"/>
      <x:c r="K18" s="2"/>
      <x:c r="L18" s="2"/>
      <x:c r="M18" s="2"/>
      <x:c r="N18" s="2"/>
    </x:row>
    <x:row r="19" ht="44" customHeight="1">
      <x:c r="A19" s="2"/>
      <x:c r="B19" s="15" t="str">
        <x:v>2. На листе «Позиции» укажите каждый код один раз, включая закрытые позиции, и текущие цены.</x:v>
      </x:c>
      <x:c r="C19" s="15"/>
      <x:c r="D19" s="15"/>
      <x:c r="E19" s="15"/>
      <x:c r="F19" s="15"/>
      <x:c r="G19" s="15"/>
      <x:c r="H19" s="15"/>
      <x:c r="I19" s="2"/>
      <x:c r="J19" s="2"/>
      <x:c r="K19" s="2"/>
      <x:c r="L19" s="2"/>
      <x:c r="M19" s="2"/>
      <x:c r="N19" s="2"/>
    </x:row>
    <x:row r="20" ht="44" customHeight="1">
      <x:c r="A20" s="2"/>
      <x:c r="B20" s="15" t="str">
        <x:v>3. Для доходности за период заполните отдельный лист «Доходность». Пополнения не являются прибылью.</x:v>
      </x:c>
      <x:c r="C20" s="15"/>
      <x:c r="D20" s="15"/>
      <x:c r="E20" s="15"/>
      <x:c r="F20" s="15"/>
      <x:c r="G20" s="15"/>
      <x:c r="H20" s="15"/>
      <x:c r="I20" s="2"/>
      <x:c r="J20" s="2"/>
      <x:c r="K20" s="2"/>
      <x:c r="L20" s="2"/>
      <x:c r="M20" s="2"/>
      <x:c r="N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44" customHeight="1">
      <x:c r="A22" s="2"/>
      <x:c r="B22" s="15" t="str">
        <x:v>Голубые ячейки — ввод. Остальные содержат формулы. Шаблон без котировок и макросов, одна валюта.</x:v>
      </x:c>
      <x:c r="C22" s="15"/>
      <x:c r="D22" s="15"/>
      <x:c r="E22" s="15"/>
      <x:c r="F22" s="15"/>
      <x:c r="G22" s="15"/>
      <x:c r="H22" s="15"/>
      <x:c r="I22" s="2"/>
      <x:c r="J22" s="2"/>
      <x:c r="K22" s="2"/>
      <x:c r="L22" s="2"/>
      <x:c r="M22" s="2"/>
      <x:c r="N22" s="2"/>
    </x:row>
    <x:row r="23" ht="44" customHeight="1">
      <x:c r="A23" s="2"/>
      <x:c r="B23" s="15" t="str">
        <x:v>Полная история обязательна. Перевод бумаг между счетами, дробления, валюта, шорты и производные требуют другой модели.</x:v>
      </x:c>
      <x:c r="C23" s="15"/>
      <x:c r="D23" s="15"/>
      <x:c r="E23" s="15"/>
      <x:c r="F23" s="15"/>
      <x:c r="G23" s="15"/>
      <x:c r="H23" s="15"/>
      <x:c r="I23" s="2"/>
      <x:c r="J23" s="2"/>
      <x:c r="K23" s="2"/>
      <x:c r="L23" s="2"/>
      <x:c r="M23" s="2"/>
      <x:c r="N23" s="2"/>
    </x:row>
    <x:row r="24" ht="44" customHeight="1">
      <x:c r="A24" s="2"/>
      <x:c r="B24" s="15" t="str">
        <x:v>Остатки и расходы сверяйте с брокерским отчётом. Дата оценки — вручную, цены одной даты.</x:v>
      </x:c>
      <x:c r="C24" s="15"/>
      <x:c r="D24" s="15"/>
      <x:c r="E24" s="15"/>
      <x:c r="F24" s="15"/>
      <x:c r="G24" s="15"/>
      <x:c r="H24" s="15"/>
      <x:c r="I24" s="2"/>
      <x:c r="J24" s="2"/>
      <x:c r="K24" s="2"/>
      <x:c r="L24" s="2"/>
      <x:c r="M24" s="2"/>
      <x:c r="N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4" customHeight="1">
      <x:c r="A26" s="2"/>
      <x:c r="B26" s="2" t="str">
        <x:v>Инструкция: https://studentwyckoff.com/uchet-investitsionnogo-portfelya/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4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4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4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</x:row>
    <x:row r="206" ht="24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</x:row>
    <x:row r="207" ht="24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</x:row>
    <x:row r="208" ht="24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</x:row>
    <x:row r="209" ht="24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</x:row>
    <x:row r="210" ht="24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</x:row>
  </x:sheetData>
  <x:mergeCells>
    <x:mergeCell ref="B2:H2"/>
    <x:mergeCell ref="B18:H18"/>
    <x:mergeCell ref="B19:H19"/>
    <x:mergeCell ref="B20:H20"/>
    <x:mergeCell ref="B22:H22"/>
    <x:mergeCell ref="B23:H23"/>
    <x:mergeCell ref="B24:H24"/>
    <x:mergeCell ref="B26:H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3" hidden="0" customWidth="1"/>
    <x:col min="2" max="2" width="14" hidden="0" customWidth="1"/>
    <x:col min="3" max="3" width="18" hidden="0" customWidth="1"/>
    <x:col min="4" max="4" width="18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2"/>
      <x:c r="B2" s="3" t="str">
        <x:v>Операции. Все суммы положительные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44" customHeight="1">
      <x:c r="A4" s="2"/>
      <x:c r="B4" s="15" t="str">
        <x:v>200 строк. Сумма — фактическая стоимость сделки или потока, без комиссии. Покупка/продажа: количество в штуках или паях.</x:v>
      </x:c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2"/>
    </x:row>
    <x:row r="5" ht="44" customHeight="1">
      <x:c r="A5" s="2"/>
      <x:c r="B5" s="15" t="str">
        <x:v>«Выплата» — дивиденд или купон, зачисленный на счёт. «Расход» — отдельная комиссия/налог: укажите расход в G, F=0. Не дублируйте удержания.</x:v>
      </x:c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2"/>
    </x:row>
    <x:row r="6" ht="44" customHeight="1">
      <x:c r="A6" s="2"/>
      <x:c r="B6" s="15" t="str">
        <x:v>Облигации: сумма покупки/продажи включает НКД. Погашение — «Продажа» с количеством. НКД не записывайте второй раз как выплату.</x:v>
      </x:c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2"/>
    </x:row>
    <x:row r="7" ht="44" customHeight="1">
      <x:c r="A7" s="2"/>
      <x:c r="B7" s="9" t="str">
        <x:v>Дата</x:v>
      </x:c>
      <x:c r="C7" s="9" t="str">
        <x:v>Операция</x:v>
      </x:c>
      <x:c r="D7" s="9" t="str">
        <x:v>Код актива</x:v>
      </x:c>
      <x:c r="E7" s="9" t="str">
        <x:v>Кол-во</x:v>
      </x:c>
      <x:c r="F7" s="9" t="str">
        <x:v>Сумма</x:v>
      </x:c>
      <x:c r="G7" s="9" t="str">
        <x:v>Расходы</x:v>
      </x:c>
      <x:c r="H7" s="9" t="str">
        <x:v>Комментарий</x:v>
      </x:c>
      <x:c r="I7" s="9" t="str">
        <x:v>Деньги ±</x:v>
      </x:c>
      <x:c r="J7" s="9" t="str">
        <x:v>Кол-во ±</x:v>
      </x:c>
      <x:c r="K7" s="9" t="str">
        <x:v>Внешний поток</x:v>
      </x:c>
      <x:c r="L7" s="9" t="str">
        <x:v>Вес потока</x:v>
      </x:c>
      <x:c r="M7" s="9" t="str">
        <x:v>Взвеш. поток</x:v>
      </x:c>
      <x:c r="N7" s="9" t="str">
        <x:v>Проверка</x:v>
      </x:c>
    </x:row>
    <x:row r="8" ht="24" customHeight="1">
      <x:c r="A8" s="2"/>
      <x:c r="B8" s="6"/>
      <x:c r="C8" s="5"/>
      <x:c r="D8" s="5"/>
      <x:c r="E8" s="16"/>
      <x:c r="F8" s="17"/>
      <x:c r="G8" s="17"/>
      <x:c r="H8" s="5"/>
      <x:c r="I8" s="10" t="str">
        <x:f>IF(C8="","",IF(OR(C8="Пополнение",C8="Продажа",C8="Выплата"),F8,IF(OR(C8="Вывод",C8="Покупка"),-F8,0))-G8)</x:f>
      </x:c>
      <x:c r="J8" s="10" t="str">
        <x:f>IF(C8="","",IF(C8="Покупка",E8,IF(C8="Продажа",-E8,0)))</x:f>
      </x:c>
      <x:c r="K8" s="10" t="str">
        <x:f>IF(C8="","",IF(C8="Пополнение",F8,IF(C8="Вывод",-F8,0)))</x:f>
      </x:c>
      <x:c r="L8" s="18" t="n">
        <x:f>IF(AND(ISNUMBER(B8),ISNUMBER(Доходность!$C$5),ISNUMBER(Доходность!$C$6),Доходность!$C$6&gt;Доходность!$C$5,B8&gt;Доходность!$C$5,B8&lt;=Доходность!$C$6),(Доходность!$C$6-B8)/(Доходность!$C$6-Доходность!$C$5),0)</x:f>
        <x:v>0</x:v>
      </x:c>
      <x:c r="M8" s="10" t="str">
        <x:f>IF(C8="","",K8*L8)</x:f>
      </x:c>
      <x:c r="N8" s="2" t="str">
        <x:f>IF(C8="",IF(COUNTA(B8:H8)&gt;0,"Укажите тип",""),IF(NOT(ISNUMBER(B8)),"Укажите дату",IF(OR(NOT(ISNUMBER(F8)),NOT(ISNUMBER(G8))),"Сумма и расход: числа",IF(OR(F8&lt;0,G8&lt;0),"Суммы должны быть &gt;=0",IF(OR(C8="Покупка",C8="Продажа",C8="Выплата"),IF(COUNTIFS(Позиции!$B$8:$B$107,D8)&lt;&gt;1,"Проверьте код",IF(OR(C8="Покупка",C8="Продажа"),IF(AND(ISNUMBER(E8),E8&gt;0),"","Проверьте количество"),"")),IF(OR(C8="Пополнение",C8="Вывод",C8="Расход"),"","Неизвестный тип"))))))</x:f>
      </x:c>
    </x:row>
    <x:row r="9" ht="24" customHeight="1">
      <x:c r="A9" s="2"/>
      <x:c r="B9" s="6"/>
      <x:c r="C9" s="5"/>
      <x:c r="D9" s="5"/>
      <x:c r="E9" s="16"/>
      <x:c r="F9" s="17"/>
      <x:c r="G9" s="17"/>
      <x:c r="H9" s="5"/>
      <x:c r="I9" s="10" t="str">
        <x:f>IF(C9="","",IF(OR(C9="Пополнение",C9="Продажа",C9="Выплата"),F9,IF(OR(C9="Вывод",C9="Покупка"),-F9,0))-G9)</x:f>
      </x:c>
      <x:c r="J9" s="10" t="str">
        <x:f>IF(C9="","",IF(C9="Покупка",E9,IF(C9="Продажа",-E9,0)))</x:f>
      </x:c>
      <x:c r="K9" s="10" t="str">
        <x:f>IF(C9="","",IF(C9="Пополнение",F9,IF(C9="Вывод",-F9,0)))</x:f>
      </x:c>
      <x:c r="L9" s="18" t="n">
        <x:f>IF(AND(ISNUMBER(B9),ISNUMBER(Доходность!$C$5),ISNUMBER(Доходность!$C$6),Доходность!$C$6&gt;Доходность!$C$5,B9&gt;Доходность!$C$5,B9&lt;=Доходность!$C$6),(Доходность!$C$6-B9)/(Доходность!$C$6-Доходность!$C$5),0)</x:f>
        <x:v>0</x:v>
      </x:c>
      <x:c r="M9" s="10" t="str">
        <x:f>IF(C9="","",K9*L9)</x:f>
      </x:c>
      <x:c r="N9" s="2" t="str">
        <x:f>IF(C9="",IF(COUNTA(B9:H9)&gt;0,"Укажите тип",""),IF(NOT(ISNUMBER(B9)),"Укажите дату",IF(OR(NOT(ISNUMBER(F9)),NOT(ISNUMBER(G9))),"Сумма и расход: числа",IF(OR(F9&lt;0,G9&lt;0),"Суммы должны быть &gt;=0",IF(OR(C9="Покупка",C9="Продажа",C9="Выплата"),IF(COUNTIFS(Позиции!$B$8:$B$107,D9)&lt;&gt;1,"Проверьте код",IF(OR(C9="Покупка",C9="Продажа"),IF(AND(ISNUMBER(E9),E9&gt;0),"","Проверьте количество"),"")),IF(OR(C9="Пополнение",C9="Вывод",C9="Расход"),"","Неизвестный тип"))))))</x:f>
      </x:c>
    </x:row>
    <x:row r="10" ht="24" customHeight="1">
      <x:c r="A10" s="2"/>
      <x:c r="B10" s="6"/>
      <x:c r="C10" s="5"/>
      <x:c r="D10" s="5"/>
      <x:c r="E10" s="16"/>
      <x:c r="F10" s="17"/>
      <x:c r="G10" s="17"/>
      <x:c r="H10" s="5"/>
      <x:c r="I10" s="10" t="str">
        <x:f>IF(C10="","",IF(OR(C10="Пополнение",C10="Продажа",C10="Выплата"),F10,IF(OR(C10="Вывод",C10="Покупка"),-F10,0))-G10)</x:f>
      </x:c>
      <x:c r="J10" s="10" t="str">
        <x:f>IF(C10="","",IF(C10="Покупка",E10,IF(C10="Продажа",-E10,0)))</x:f>
      </x:c>
      <x:c r="K10" s="10" t="str">
        <x:f>IF(C10="","",IF(C10="Пополнение",F10,IF(C10="Вывод",-F10,0)))</x:f>
      </x:c>
      <x:c r="L10" s="18" t="n">
        <x:f>IF(AND(ISNUMBER(B10),ISNUMBER(Доходность!$C$5),ISNUMBER(Доходность!$C$6),Доходность!$C$6&gt;Доходность!$C$5,B10&gt;Доходность!$C$5,B10&lt;=Доходность!$C$6),(Доходность!$C$6-B10)/(Доходность!$C$6-Доходность!$C$5),0)</x:f>
        <x:v>0</x:v>
      </x:c>
      <x:c r="M10" s="10" t="str">
        <x:f>IF(C10="","",K10*L10)</x:f>
      </x:c>
      <x:c r="N10" s="2" t="str">
        <x:f>IF(C10="",IF(COUNTA(B10:H10)&gt;0,"Укажите тип",""),IF(NOT(ISNUMBER(B10)),"Укажите дату",IF(OR(NOT(ISNUMBER(F10)),NOT(ISNUMBER(G10))),"Сумма и расход: числа",IF(OR(F10&lt;0,G10&lt;0),"Суммы должны быть &gt;=0",IF(OR(C10="Покупка",C10="Продажа",C10="Выплата"),IF(COUNTIFS(Позиции!$B$8:$B$107,D10)&lt;&gt;1,"Проверьте код",IF(OR(C10="Покупка",C10="Продажа"),IF(AND(ISNUMBER(E10),E10&gt;0),"","Проверьте количество"),"")),IF(OR(C10="Пополнение",C10="Вывод",C10="Расход"),"","Неизвестный тип"))))))</x:f>
      </x:c>
    </x:row>
    <x:row r="11" ht="24" customHeight="1">
      <x:c r="A11" s="2"/>
      <x:c r="B11" s="6"/>
      <x:c r="C11" s="5"/>
      <x:c r="D11" s="5"/>
      <x:c r="E11" s="16"/>
      <x:c r="F11" s="17"/>
      <x:c r="G11" s="17"/>
      <x:c r="H11" s="5"/>
      <x:c r="I11" s="10" t="str">
        <x:f>IF(C11="","",IF(OR(C11="Пополнение",C11="Продажа",C11="Выплата"),F11,IF(OR(C11="Вывод",C11="Покупка"),-F11,0))-G11)</x:f>
      </x:c>
      <x:c r="J11" s="10" t="str">
        <x:f>IF(C11="","",IF(C11="Покупка",E11,IF(C11="Продажа",-E11,0)))</x:f>
      </x:c>
      <x:c r="K11" s="10" t="str">
        <x:f>IF(C11="","",IF(C11="Пополнение",F11,IF(C11="Вывод",-F11,0)))</x:f>
      </x:c>
      <x:c r="L11" s="18" t="n">
        <x:f>IF(AND(ISNUMBER(B11),ISNUMBER(Доходность!$C$5),ISNUMBER(Доходность!$C$6),Доходность!$C$6&gt;Доходность!$C$5,B11&gt;Доходность!$C$5,B11&lt;=Доходность!$C$6),(Доходность!$C$6-B11)/(Доходность!$C$6-Доходность!$C$5),0)</x:f>
        <x:v>0</x:v>
      </x:c>
      <x:c r="M11" s="10" t="str">
        <x:f>IF(C11="","",K11*L11)</x:f>
      </x:c>
      <x:c r="N11" s="2" t="str">
        <x:f>IF(C11="",IF(COUNTA(B11:H11)&gt;0,"Укажите тип",""),IF(NOT(ISNUMBER(B11)),"Укажите дату",IF(OR(NOT(ISNUMBER(F11)),NOT(ISNUMBER(G11))),"Сумма и расход: числа",IF(OR(F11&lt;0,G11&lt;0),"Суммы должны быть &gt;=0",IF(OR(C11="Покупка",C11="Продажа",C11="Выплата"),IF(COUNTIFS(Позиции!$B$8:$B$107,D11)&lt;&gt;1,"Проверьте код",IF(OR(C11="Покупка",C11="Продажа"),IF(AND(ISNUMBER(E11),E11&gt;0),"","Проверьте количество"),"")),IF(OR(C11="Пополнение",C11="Вывод",C11="Расход"),"","Неизвестный тип"))))))</x:f>
      </x:c>
    </x:row>
    <x:row r="12" ht="24" customHeight="1">
      <x:c r="A12" s="2"/>
      <x:c r="B12" s="6"/>
      <x:c r="C12" s="5"/>
      <x:c r="D12" s="5"/>
      <x:c r="E12" s="16"/>
      <x:c r="F12" s="17"/>
      <x:c r="G12" s="17"/>
      <x:c r="H12" s="5"/>
      <x:c r="I12" s="10" t="str">
        <x:f>IF(C12="","",IF(OR(C12="Пополнение",C12="Продажа",C12="Выплата"),F12,IF(OR(C12="Вывод",C12="Покупка"),-F12,0))-G12)</x:f>
      </x:c>
      <x:c r="J12" s="10" t="str">
        <x:f>IF(C12="","",IF(C12="Покупка",E12,IF(C12="Продажа",-E12,0)))</x:f>
      </x:c>
      <x:c r="K12" s="10" t="str">
        <x:f>IF(C12="","",IF(C12="Пополнение",F12,IF(C12="Вывод",-F12,0)))</x:f>
      </x:c>
      <x:c r="L12" s="18" t="n">
        <x:f>IF(AND(ISNUMBER(B12),ISNUMBER(Доходность!$C$5),ISNUMBER(Доходность!$C$6),Доходность!$C$6&gt;Доходность!$C$5,B12&gt;Доходность!$C$5,B12&lt;=Доходность!$C$6),(Доходность!$C$6-B12)/(Доходность!$C$6-Доходность!$C$5),0)</x:f>
        <x:v>0</x:v>
      </x:c>
      <x:c r="M12" s="10" t="str">
        <x:f>IF(C12="","",K12*L12)</x:f>
      </x:c>
      <x:c r="N12" s="2" t="str">
        <x:f>IF(C12="",IF(COUNTA(B12:H12)&gt;0,"Укажите тип",""),IF(NOT(ISNUMBER(B12)),"Укажите дату",IF(OR(NOT(ISNUMBER(F12)),NOT(ISNUMBER(G12))),"Сумма и расход: числа",IF(OR(F12&lt;0,G12&lt;0),"Суммы должны быть &gt;=0",IF(OR(C12="Покупка",C12="Продажа",C12="Выплата"),IF(COUNTIFS(Позиции!$B$8:$B$107,D12)&lt;&gt;1,"Проверьте код",IF(OR(C12="Покупка",C12="Продажа"),IF(AND(ISNUMBER(E12),E12&gt;0),"","Проверьте количество"),"")),IF(OR(C12="Пополнение",C12="Вывод",C12="Расход"),"","Неизвестный тип"))))))</x:f>
      </x:c>
    </x:row>
    <x:row r="13" ht="24" customHeight="1">
      <x:c r="A13" s="2"/>
      <x:c r="B13" s="6"/>
      <x:c r="C13" s="5"/>
      <x:c r="D13" s="5"/>
      <x:c r="E13" s="16"/>
      <x:c r="F13" s="17"/>
      <x:c r="G13" s="17"/>
      <x:c r="H13" s="5"/>
      <x:c r="I13" s="10" t="str">
        <x:f>IF(C13="","",IF(OR(C13="Пополнение",C13="Продажа",C13="Выплата"),F13,IF(OR(C13="Вывод",C13="Покупка"),-F13,0))-G13)</x:f>
      </x:c>
      <x:c r="J13" s="10" t="str">
        <x:f>IF(C13="","",IF(C13="Покупка",E13,IF(C13="Продажа",-E13,0)))</x:f>
      </x:c>
      <x:c r="K13" s="10" t="str">
        <x:f>IF(C13="","",IF(C13="Пополнение",F13,IF(C13="Вывод",-F13,0)))</x:f>
      </x:c>
      <x:c r="L13" s="18" t="n">
        <x:f>IF(AND(ISNUMBER(B13),ISNUMBER(Доходность!$C$5),ISNUMBER(Доходность!$C$6),Доходность!$C$6&gt;Доходность!$C$5,B13&gt;Доходность!$C$5,B13&lt;=Доходность!$C$6),(Доходность!$C$6-B13)/(Доходность!$C$6-Доходность!$C$5),0)</x:f>
        <x:v>0</x:v>
      </x:c>
      <x:c r="M13" s="10" t="str">
        <x:f>IF(C13="","",K13*L13)</x:f>
      </x:c>
      <x:c r="N13" s="2" t="str">
        <x:f>IF(C13="",IF(COUNTA(B13:H13)&gt;0,"Укажите тип",""),IF(NOT(ISNUMBER(B13)),"Укажите дату",IF(OR(NOT(ISNUMBER(F13)),NOT(ISNUMBER(G13))),"Сумма и расход: числа",IF(OR(F13&lt;0,G13&lt;0),"Суммы должны быть &gt;=0",IF(OR(C13="Покупка",C13="Продажа",C13="Выплата"),IF(COUNTIFS(Позиции!$B$8:$B$107,D13)&lt;&gt;1,"Проверьте код",IF(OR(C13="Покупка",C13="Продажа"),IF(AND(ISNUMBER(E13),E13&gt;0),"","Проверьте количество"),"")),IF(OR(C13="Пополнение",C13="Вывод",C13="Расход"),"","Неизвестный тип"))))))</x:f>
      </x:c>
    </x:row>
    <x:row r="14" ht="24" customHeight="1">
      <x:c r="A14" s="2"/>
      <x:c r="B14" s="6"/>
      <x:c r="C14" s="5"/>
      <x:c r="D14" s="5"/>
      <x:c r="E14" s="16"/>
      <x:c r="F14" s="17"/>
      <x:c r="G14" s="17"/>
      <x:c r="H14" s="5"/>
      <x:c r="I14" s="10" t="str">
        <x:f>IF(C14="","",IF(OR(C14="Пополнение",C14="Продажа",C14="Выплата"),F14,IF(OR(C14="Вывод",C14="Покупка"),-F14,0))-G14)</x:f>
      </x:c>
      <x:c r="J14" s="10" t="str">
        <x:f>IF(C14="","",IF(C14="Покупка",E14,IF(C14="Продажа",-E14,0)))</x:f>
      </x:c>
      <x:c r="K14" s="10" t="str">
        <x:f>IF(C14="","",IF(C14="Пополнение",F14,IF(C14="Вывод",-F14,0)))</x:f>
      </x:c>
      <x:c r="L14" s="18" t="n">
        <x:f>IF(AND(ISNUMBER(B14),ISNUMBER(Доходность!$C$5),ISNUMBER(Доходность!$C$6),Доходность!$C$6&gt;Доходность!$C$5,B14&gt;Доходность!$C$5,B14&lt;=Доходность!$C$6),(Доходность!$C$6-B14)/(Доходность!$C$6-Доходность!$C$5),0)</x:f>
        <x:v>0</x:v>
      </x:c>
      <x:c r="M14" s="10" t="str">
        <x:f>IF(C14="","",K14*L14)</x:f>
      </x:c>
      <x:c r="N14" s="2" t="str">
        <x:f>IF(C14="",IF(COUNTA(B14:H14)&gt;0,"Укажите тип",""),IF(NOT(ISNUMBER(B14)),"Укажите дату",IF(OR(NOT(ISNUMBER(F14)),NOT(ISNUMBER(G14))),"Сумма и расход: числа",IF(OR(F14&lt;0,G14&lt;0),"Суммы должны быть &gt;=0",IF(OR(C14="Покупка",C14="Продажа",C14="Выплата"),IF(COUNTIFS(Позиции!$B$8:$B$107,D14)&lt;&gt;1,"Проверьте код",IF(OR(C14="Покупка",C14="Продажа"),IF(AND(ISNUMBER(E14),E14&gt;0),"","Проверьте количество"),"")),IF(OR(C14="Пополнение",C14="Вывод",C14="Расход"),"","Неизвестный тип"))))))</x:f>
      </x:c>
    </x:row>
    <x:row r="15" ht="24" customHeight="1">
      <x:c r="A15" s="2"/>
      <x:c r="B15" s="6"/>
      <x:c r="C15" s="5"/>
      <x:c r="D15" s="5"/>
      <x:c r="E15" s="16"/>
      <x:c r="F15" s="17"/>
      <x:c r="G15" s="17"/>
      <x:c r="H15" s="5"/>
      <x:c r="I15" s="10" t="str">
        <x:f>IF(C15="","",IF(OR(C15="Пополнение",C15="Продажа",C15="Выплата"),F15,IF(OR(C15="Вывод",C15="Покупка"),-F15,0))-G15)</x:f>
      </x:c>
      <x:c r="J15" s="10" t="str">
        <x:f>IF(C15="","",IF(C15="Покупка",E15,IF(C15="Продажа",-E15,0)))</x:f>
      </x:c>
      <x:c r="K15" s="10" t="str">
        <x:f>IF(C15="","",IF(C15="Пополнение",F15,IF(C15="Вывод",-F15,0)))</x:f>
      </x:c>
      <x:c r="L15" s="18" t="n">
        <x:f>IF(AND(ISNUMBER(B15),ISNUMBER(Доходность!$C$5),ISNUMBER(Доходность!$C$6),Доходность!$C$6&gt;Доходность!$C$5,B15&gt;Доходность!$C$5,B15&lt;=Доходность!$C$6),(Доходность!$C$6-B15)/(Доходность!$C$6-Доходность!$C$5),0)</x:f>
        <x:v>0</x:v>
      </x:c>
      <x:c r="M15" s="10" t="str">
        <x:f>IF(C15="","",K15*L15)</x:f>
      </x:c>
      <x:c r="N15" s="2" t="str">
        <x:f>IF(C15="",IF(COUNTA(B15:H15)&gt;0,"Укажите тип",""),IF(NOT(ISNUMBER(B15)),"Укажите дату",IF(OR(NOT(ISNUMBER(F15)),NOT(ISNUMBER(G15))),"Сумма и расход: числа",IF(OR(F15&lt;0,G15&lt;0),"Суммы должны быть &gt;=0",IF(OR(C15="Покупка",C15="Продажа",C15="Выплата"),IF(COUNTIFS(Позиции!$B$8:$B$107,D15)&lt;&gt;1,"Проверьте код",IF(OR(C15="Покупка",C15="Продажа"),IF(AND(ISNUMBER(E15),E15&gt;0),"","Проверьте количество"),"")),IF(OR(C15="Пополнение",C15="Вывод",C15="Расход"),"","Неизвестный тип"))))))</x:f>
      </x:c>
    </x:row>
    <x:row r="16" ht="24" customHeight="1">
      <x:c r="A16" s="2"/>
      <x:c r="B16" s="6"/>
      <x:c r="C16" s="5"/>
      <x:c r="D16" s="5"/>
      <x:c r="E16" s="16"/>
      <x:c r="F16" s="17"/>
      <x:c r="G16" s="17"/>
      <x:c r="H16" s="5"/>
      <x:c r="I16" s="10" t="str">
        <x:f>IF(C16="","",IF(OR(C16="Пополнение",C16="Продажа",C16="Выплата"),F16,IF(OR(C16="Вывод",C16="Покупка"),-F16,0))-G16)</x:f>
      </x:c>
      <x:c r="J16" s="10" t="str">
        <x:f>IF(C16="","",IF(C16="Покупка",E16,IF(C16="Продажа",-E16,0)))</x:f>
      </x:c>
      <x:c r="K16" s="10" t="str">
        <x:f>IF(C16="","",IF(C16="Пополнение",F16,IF(C16="Вывод",-F16,0)))</x:f>
      </x:c>
      <x:c r="L16" s="18" t="n">
        <x:f>IF(AND(ISNUMBER(B16),ISNUMBER(Доходность!$C$5),ISNUMBER(Доходность!$C$6),Доходность!$C$6&gt;Доходность!$C$5,B16&gt;Доходность!$C$5,B16&lt;=Доходность!$C$6),(Доходность!$C$6-B16)/(Доходность!$C$6-Доходность!$C$5),0)</x:f>
        <x:v>0</x:v>
      </x:c>
      <x:c r="M16" s="10" t="str">
        <x:f>IF(C16="","",K16*L16)</x:f>
      </x:c>
      <x:c r="N16" s="2" t="str">
        <x:f>IF(C16="",IF(COUNTA(B16:H16)&gt;0,"Укажите тип",""),IF(NOT(ISNUMBER(B16)),"Укажите дату",IF(OR(NOT(ISNUMBER(F16)),NOT(ISNUMBER(G16))),"Сумма и расход: числа",IF(OR(F16&lt;0,G16&lt;0),"Суммы должны быть &gt;=0",IF(OR(C16="Покупка",C16="Продажа",C16="Выплата"),IF(COUNTIFS(Позиции!$B$8:$B$107,D16)&lt;&gt;1,"Проверьте код",IF(OR(C16="Покупка",C16="Продажа"),IF(AND(ISNUMBER(E16),E16&gt;0),"","Проверьте количество"),"")),IF(OR(C16="Пополнение",C16="Вывод",C16="Расход"),"","Неизвестный тип"))))))</x:f>
      </x:c>
    </x:row>
    <x:row r="17" ht="24" customHeight="1">
      <x:c r="A17" s="2"/>
      <x:c r="B17" s="6"/>
      <x:c r="C17" s="5"/>
      <x:c r="D17" s="5"/>
      <x:c r="E17" s="16"/>
      <x:c r="F17" s="17"/>
      <x:c r="G17" s="17"/>
      <x:c r="H17" s="5"/>
      <x:c r="I17" s="10" t="str">
        <x:f>IF(C17="","",IF(OR(C17="Пополнение",C17="Продажа",C17="Выплата"),F17,IF(OR(C17="Вывод",C17="Покупка"),-F17,0))-G17)</x:f>
      </x:c>
      <x:c r="J17" s="10" t="str">
        <x:f>IF(C17="","",IF(C17="Покупка",E17,IF(C17="Продажа",-E17,0)))</x:f>
      </x:c>
      <x:c r="K17" s="10" t="str">
        <x:f>IF(C17="","",IF(C17="Пополнение",F17,IF(C17="Вывод",-F17,0)))</x:f>
      </x:c>
      <x:c r="L17" s="18" t="n">
        <x:f>IF(AND(ISNUMBER(B17),ISNUMBER(Доходность!$C$5),ISNUMBER(Доходность!$C$6),Доходность!$C$6&gt;Доходность!$C$5,B17&gt;Доходность!$C$5,B17&lt;=Доходность!$C$6),(Доходность!$C$6-B17)/(Доходность!$C$6-Доходность!$C$5),0)</x:f>
        <x:v>0</x:v>
      </x:c>
      <x:c r="M17" s="10" t="str">
        <x:f>IF(C17="","",K17*L17)</x:f>
      </x:c>
      <x:c r="N17" s="2" t="str">
        <x:f>IF(C17="",IF(COUNTA(B17:H17)&gt;0,"Укажите тип",""),IF(NOT(ISNUMBER(B17)),"Укажите дату",IF(OR(NOT(ISNUMBER(F17)),NOT(ISNUMBER(G17))),"Сумма и расход: числа",IF(OR(F17&lt;0,G17&lt;0),"Суммы должны быть &gt;=0",IF(OR(C17="Покупка",C17="Продажа",C17="Выплата"),IF(COUNTIFS(Позиции!$B$8:$B$107,D17)&lt;&gt;1,"Проверьте код",IF(OR(C17="Покупка",C17="Продажа"),IF(AND(ISNUMBER(E17),E17&gt;0),"","Проверьте количество"),"")),IF(OR(C17="Пополнение",C17="Вывод",C17="Расход"),"","Неизвестный тип"))))))</x:f>
      </x:c>
    </x:row>
    <x:row r="18" ht="24" customHeight="1">
      <x:c r="A18" s="2"/>
      <x:c r="B18" s="6"/>
      <x:c r="C18" s="5"/>
      <x:c r="D18" s="5"/>
      <x:c r="E18" s="16"/>
      <x:c r="F18" s="17"/>
      <x:c r="G18" s="17"/>
      <x:c r="H18" s="5"/>
      <x:c r="I18" s="10" t="str">
        <x:f>IF(C18="","",IF(OR(C18="Пополнение",C18="Продажа",C18="Выплата"),F18,IF(OR(C18="Вывод",C18="Покупка"),-F18,0))-G18)</x:f>
      </x:c>
      <x:c r="J18" s="10" t="str">
        <x:f>IF(C18="","",IF(C18="Покупка",E18,IF(C18="Продажа",-E18,0)))</x:f>
      </x:c>
      <x:c r="K18" s="10" t="str">
        <x:f>IF(C18="","",IF(C18="Пополнение",F18,IF(C18="Вывод",-F18,0)))</x:f>
      </x:c>
      <x:c r="L18" s="18" t="n">
        <x:f>IF(AND(ISNUMBER(B18),ISNUMBER(Доходность!$C$5),ISNUMBER(Доходность!$C$6),Доходность!$C$6&gt;Доходность!$C$5,B18&gt;Доходность!$C$5,B18&lt;=Доходность!$C$6),(Доходность!$C$6-B18)/(Доходность!$C$6-Доходность!$C$5),0)</x:f>
        <x:v>0</x:v>
      </x:c>
      <x:c r="M18" s="10" t="str">
        <x:f>IF(C18="","",K18*L18)</x:f>
      </x:c>
      <x:c r="N18" s="2" t="str">
        <x:f>IF(C18="",IF(COUNTA(B18:H18)&gt;0,"Укажите тип",""),IF(NOT(ISNUMBER(B18)),"Укажите дату",IF(OR(NOT(ISNUMBER(F18)),NOT(ISNUMBER(G18))),"Сумма и расход: числа",IF(OR(F18&lt;0,G18&lt;0),"Суммы должны быть &gt;=0",IF(OR(C18="Покупка",C18="Продажа",C18="Выплата"),IF(COUNTIFS(Позиции!$B$8:$B$107,D18)&lt;&gt;1,"Проверьте код",IF(OR(C18="Покупка",C18="Продажа"),IF(AND(ISNUMBER(E18),E18&gt;0),"","Проверьте количество"),"")),IF(OR(C18="Пополнение",C18="Вывод",C18="Расход"),"","Неизвестный тип"))))))</x:f>
      </x:c>
    </x:row>
    <x:row r="19" ht="24" customHeight="1">
      <x:c r="A19" s="2"/>
      <x:c r="B19" s="6"/>
      <x:c r="C19" s="5"/>
      <x:c r="D19" s="5"/>
      <x:c r="E19" s="16"/>
      <x:c r="F19" s="17"/>
      <x:c r="G19" s="17"/>
      <x:c r="H19" s="5"/>
      <x:c r="I19" s="10" t="str">
        <x:f>IF(C19="","",IF(OR(C19="Пополнение",C19="Продажа",C19="Выплата"),F19,IF(OR(C19="Вывод",C19="Покупка"),-F19,0))-G19)</x:f>
      </x:c>
      <x:c r="J19" s="10" t="str">
        <x:f>IF(C19="","",IF(C19="Покупка",E19,IF(C19="Продажа",-E19,0)))</x:f>
      </x:c>
      <x:c r="K19" s="10" t="str">
        <x:f>IF(C19="","",IF(C19="Пополнение",F19,IF(C19="Вывод",-F19,0)))</x:f>
      </x:c>
      <x:c r="L19" s="18" t="n">
        <x:f>IF(AND(ISNUMBER(B19),ISNUMBER(Доходность!$C$5),ISNUMBER(Доходность!$C$6),Доходность!$C$6&gt;Доходность!$C$5,B19&gt;Доходность!$C$5,B19&lt;=Доходность!$C$6),(Доходность!$C$6-B19)/(Доходность!$C$6-Доходность!$C$5),0)</x:f>
        <x:v>0</x:v>
      </x:c>
      <x:c r="M19" s="10" t="str">
        <x:f>IF(C19="","",K19*L19)</x:f>
      </x:c>
      <x:c r="N19" s="2" t="str">
        <x:f>IF(C19="",IF(COUNTA(B19:H19)&gt;0,"Укажите тип",""),IF(NOT(ISNUMBER(B19)),"Укажите дату",IF(OR(NOT(ISNUMBER(F19)),NOT(ISNUMBER(G19))),"Сумма и расход: числа",IF(OR(F19&lt;0,G19&lt;0),"Суммы должны быть &gt;=0",IF(OR(C19="Покупка",C19="Продажа",C19="Выплата"),IF(COUNTIFS(Позиции!$B$8:$B$107,D19)&lt;&gt;1,"Проверьте код",IF(OR(C19="Покупка",C19="Продажа"),IF(AND(ISNUMBER(E19),E19&gt;0),"","Проверьте количество"),"")),IF(OR(C19="Пополнение",C19="Вывод",C19="Расход"),"","Неизвестный тип"))))))</x:f>
      </x:c>
    </x:row>
    <x:row r="20" ht="24" customHeight="1">
      <x:c r="A20" s="2"/>
      <x:c r="B20" s="6"/>
      <x:c r="C20" s="5"/>
      <x:c r="D20" s="5"/>
      <x:c r="E20" s="16"/>
      <x:c r="F20" s="17"/>
      <x:c r="G20" s="17"/>
      <x:c r="H20" s="5"/>
      <x:c r="I20" s="10" t="str">
        <x:f>IF(C20="","",IF(OR(C20="Пополнение",C20="Продажа",C20="Выплата"),F20,IF(OR(C20="Вывод",C20="Покупка"),-F20,0))-G20)</x:f>
      </x:c>
      <x:c r="J20" s="10" t="str">
        <x:f>IF(C20="","",IF(C20="Покупка",E20,IF(C20="Продажа",-E20,0)))</x:f>
      </x:c>
      <x:c r="K20" s="10" t="str">
        <x:f>IF(C20="","",IF(C20="Пополнение",F20,IF(C20="Вывод",-F20,0)))</x:f>
      </x:c>
      <x:c r="L20" s="18" t="n">
        <x:f>IF(AND(ISNUMBER(B20),ISNUMBER(Доходность!$C$5),ISNUMBER(Доходность!$C$6),Доходность!$C$6&gt;Доходность!$C$5,B20&gt;Доходность!$C$5,B20&lt;=Доходность!$C$6),(Доходность!$C$6-B20)/(Доходность!$C$6-Доходность!$C$5),0)</x:f>
        <x:v>0</x:v>
      </x:c>
      <x:c r="M20" s="10" t="str">
        <x:f>IF(C20="","",K20*L20)</x:f>
      </x:c>
      <x:c r="N20" s="2" t="str">
        <x:f>IF(C20="",IF(COUNTA(B20:H20)&gt;0,"Укажите тип",""),IF(NOT(ISNUMBER(B20)),"Укажите дату",IF(OR(NOT(ISNUMBER(F20)),NOT(ISNUMBER(G20))),"Сумма и расход: числа",IF(OR(F20&lt;0,G20&lt;0),"Суммы должны быть &gt;=0",IF(OR(C20="Покупка",C20="Продажа",C20="Выплата"),IF(COUNTIFS(Позиции!$B$8:$B$107,D20)&lt;&gt;1,"Проверьте код",IF(OR(C20="Покупка",C20="Продажа"),IF(AND(ISNUMBER(E20),E20&gt;0),"","Проверьте количество"),"")),IF(OR(C20="Пополнение",C20="Вывод",C20="Расход"),"","Неизвестный тип"))))))</x:f>
      </x:c>
    </x:row>
    <x:row r="21" ht="24" customHeight="1">
      <x:c r="A21" s="2"/>
      <x:c r="B21" s="6"/>
      <x:c r="C21" s="5"/>
      <x:c r="D21" s="5"/>
      <x:c r="E21" s="16"/>
      <x:c r="F21" s="17"/>
      <x:c r="G21" s="17"/>
      <x:c r="H21" s="5"/>
      <x:c r="I21" s="10" t="str">
        <x:f>IF(C21="","",IF(OR(C21="Пополнение",C21="Продажа",C21="Выплата"),F21,IF(OR(C21="Вывод",C21="Покупка"),-F21,0))-G21)</x:f>
      </x:c>
      <x:c r="J21" s="10" t="str">
        <x:f>IF(C21="","",IF(C21="Покупка",E21,IF(C21="Продажа",-E21,0)))</x:f>
      </x:c>
      <x:c r="K21" s="10" t="str">
        <x:f>IF(C21="","",IF(C21="Пополнение",F21,IF(C21="Вывод",-F21,0)))</x:f>
      </x:c>
      <x:c r="L21" s="18" t="n">
        <x:f>IF(AND(ISNUMBER(B21),ISNUMBER(Доходность!$C$5),ISNUMBER(Доходность!$C$6),Доходность!$C$6&gt;Доходность!$C$5,B21&gt;Доходность!$C$5,B21&lt;=Доходность!$C$6),(Доходность!$C$6-B21)/(Доходность!$C$6-Доходность!$C$5),0)</x:f>
        <x:v>0</x:v>
      </x:c>
      <x:c r="M21" s="10" t="str">
        <x:f>IF(C21="","",K21*L21)</x:f>
      </x:c>
      <x:c r="N21" s="2" t="str">
        <x:f>IF(C21="",IF(COUNTA(B21:H21)&gt;0,"Укажите тип",""),IF(NOT(ISNUMBER(B21)),"Укажите дату",IF(OR(NOT(ISNUMBER(F21)),NOT(ISNUMBER(G21))),"Сумма и расход: числа",IF(OR(F21&lt;0,G21&lt;0),"Суммы должны быть &gt;=0",IF(OR(C21="Покупка",C21="Продажа",C21="Выплата"),IF(COUNTIFS(Позиции!$B$8:$B$107,D21)&lt;&gt;1,"Проверьте код",IF(OR(C21="Покупка",C21="Продажа"),IF(AND(ISNUMBER(E21),E21&gt;0),"","Проверьте количество"),"")),IF(OR(C21="Пополнение",C21="Вывод",C21="Расход"),"","Неизвестный тип"))))))</x:f>
      </x:c>
    </x:row>
    <x:row r="22" ht="24" customHeight="1">
      <x:c r="A22" s="2"/>
      <x:c r="B22" s="6"/>
      <x:c r="C22" s="5"/>
      <x:c r="D22" s="5"/>
      <x:c r="E22" s="16"/>
      <x:c r="F22" s="17"/>
      <x:c r="G22" s="17"/>
      <x:c r="H22" s="5"/>
      <x:c r="I22" s="10" t="str">
        <x:f>IF(C22="","",IF(OR(C22="Пополнение",C22="Продажа",C22="Выплата"),F22,IF(OR(C22="Вывод",C22="Покупка"),-F22,0))-G22)</x:f>
      </x:c>
      <x:c r="J22" s="10" t="str">
        <x:f>IF(C22="","",IF(C22="Покупка",E22,IF(C22="Продажа",-E22,0)))</x:f>
      </x:c>
      <x:c r="K22" s="10" t="str">
        <x:f>IF(C22="","",IF(C22="Пополнение",F22,IF(C22="Вывод",-F22,0)))</x:f>
      </x:c>
      <x:c r="L22" s="18" t="n">
        <x:f>IF(AND(ISNUMBER(B22),ISNUMBER(Доходность!$C$5),ISNUMBER(Доходность!$C$6),Доходность!$C$6&gt;Доходность!$C$5,B22&gt;Доходность!$C$5,B22&lt;=Доходность!$C$6),(Доходность!$C$6-B22)/(Доходность!$C$6-Доходность!$C$5),0)</x:f>
        <x:v>0</x:v>
      </x:c>
      <x:c r="M22" s="10" t="str">
        <x:f>IF(C22="","",K22*L22)</x:f>
      </x:c>
      <x:c r="N22" s="2" t="str">
        <x:f>IF(C22="",IF(COUNTA(B22:H22)&gt;0,"Укажите тип",""),IF(NOT(ISNUMBER(B22)),"Укажите дату",IF(OR(NOT(ISNUMBER(F22)),NOT(ISNUMBER(G22))),"Сумма и расход: числа",IF(OR(F22&lt;0,G22&lt;0),"Суммы должны быть &gt;=0",IF(OR(C22="Покупка",C22="Продажа",C22="Выплата"),IF(COUNTIFS(Позиции!$B$8:$B$107,D22)&lt;&gt;1,"Проверьте код",IF(OR(C22="Покупка",C22="Продажа"),IF(AND(ISNUMBER(E22),E22&gt;0),"","Проверьте количество"),"")),IF(OR(C22="Пополнение",C22="Вывод",C22="Расход"),"","Неизвестный тип"))))))</x:f>
      </x:c>
    </x:row>
    <x:row r="23" ht="24" customHeight="1">
      <x:c r="A23" s="2"/>
      <x:c r="B23" s="6"/>
      <x:c r="C23" s="5"/>
      <x:c r="D23" s="5"/>
      <x:c r="E23" s="16"/>
      <x:c r="F23" s="17"/>
      <x:c r="G23" s="17"/>
      <x:c r="H23" s="5"/>
      <x:c r="I23" s="10" t="str">
        <x:f>IF(C23="","",IF(OR(C23="Пополнение",C23="Продажа",C23="Выплата"),F23,IF(OR(C23="Вывод",C23="Покупка"),-F23,0))-G23)</x:f>
      </x:c>
      <x:c r="J23" s="10" t="str">
        <x:f>IF(C23="","",IF(C23="Покупка",E23,IF(C23="Продажа",-E23,0)))</x:f>
      </x:c>
      <x:c r="K23" s="10" t="str">
        <x:f>IF(C23="","",IF(C23="Пополнение",F23,IF(C23="Вывод",-F23,0)))</x:f>
      </x:c>
      <x:c r="L23" s="18" t="n">
        <x:f>IF(AND(ISNUMBER(B23),ISNUMBER(Доходность!$C$5),ISNUMBER(Доходность!$C$6),Доходность!$C$6&gt;Доходность!$C$5,B23&gt;Доходность!$C$5,B23&lt;=Доходность!$C$6),(Доходность!$C$6-B23)/(Доходность!$C$6-Доходность!$C$5),0)</x:f>
        <x:v>0</x:v>
      </x:c>
      <x:c r="M23" s="10" t="str">
        <x:f>IF(C23="","",K23*L23)</x:f>
      </x:c>
      <x:c r="N23" s="2" t="str">
        <x:f>IF(C23="",IF(COUNTA(B23:H23)&gt;0,"Укажите тип",""),IF(NOT(ISNUMBER(B23)),"Укажите дату",IF(OR(NOT(ISNUMBER(F23)),NOT(ISNUMBER(G23))),"Сумма и расход: числа",IF(OR(F23&lt;0,G23&lt;0),"Суммы должны быть &gt;=0",IF(OR(C23="Покупка",C23="Продажа",C23="Выплата"),IF(COUNTIFS(Позиции!$B$8:$B$107,D23)&lt;&gt;1,"Проверьте код",IF(OR(C23="Покупка",C23="Продажа"),IF(AND(ISNUMBER(E23),E23&gt;0),"","Проверьте количество"),"")),IF(OR(C23="Пополнение",C23="Вывод",C23="Расход"),"","Неизвестный тип"))))))</x:f>
      </x:c>
    </x:row>
    <x:row r="24" ht="24" customHeight="1">
      <x:c r="A24" s="2"/>
      <x:c r="B24" s="6"/>
      <x:c r="C24" s="5"/>
      <x:c r="D24" s="5"/>
      <x:c r="E24" s="16"/>
      <x:c r="F24" s="17"/>
      <x:c r="G24" s="17"/>
      <x:c r="H24" s="5"/>
      <x:c r="I24" s="10" t="str">
        <x:f>IF(C24="","",IF(OR(C24="Пополнение",C24="Продажа",C24="Выплата"),F24,IF(OR(C24="Вывод",C24="Покупка"),-F24,0))-G24)</x:f>
      </x:c>
      <x:c r="J24" s="10" t="str">
        <x:f>IF(C24="","",IF(C24="Покупка",E24,IF(C24="Продажа",-E24,0)))</x:f>
      </x:c>
      <x:c r="K24" s="10" t="str">
        <x:f>IF(C24="","",IF(C24="Пополнение",F24,IF(C24="Вывод",-F24,0)))</x:f>
      </x:c>
      <x:c r="L24" s="18" t="n">
        <x:f>IF(AND(ISNUMBER(B24),ISNUMBER(Доходность!$C$5),ISNUMBER(Доходность!$C$6),Доходность!$C$6&gt;Доходность!$C$5,B24&gt;Доходность!$C$5,B24&lt;=Доходность!$C$6),(Доходность!$C$6-B24)/(Доходность!$C$6-Доходность!$C$5),0)</x:f>
        <x:v>0</x:v>
      </x:c>
      <x:c r="M24" s="10" t="str">
        <x:f>IF(C24="","",K24*L24)</x:f>
      </x:c>
      <x:c r="N24" s="2" t="str">
        <x:f>IF(C24="",IF(COUNTA(B24:H24)&gt;0,"Укажите тип",""),IF(NOT(ISNUMBER(B24)),"Укажите дату",IF(OR(NOT(ISNUMBER(F24)),NOT(ISNUMBER(G24))),"Сумма и расход: числа",IF(OR(F24&lt;0,G24&lt;0),"Суммы должны быть &gt;=0",IF(OR(C24="Покупка",C24="Продажа",C24="Выплата"),IF(COUNTIFS(Позиции!$B$8:$B$107,D24)&lt;&gt;1,"Проверьте код",IF(OR(C24="Покупка",C24="Продажа"),IF(AND(ISNUMBER(E24),E24&gt;0),"","Проверьте количество"),"")),IF(OR(C24="Пополнение",C24="Вывод",C24="Расход"),"","Неизвестный тип"))))))</x:f>
      </x:c>
    </x:row>
    <x:row r="25" ht="24" customHeight="1">
      <x:c r="A25" s="2"/>
      <x:c r="B25" s="6"/>
      <x:c r="C25" s="5"/>
      <x:c r="D25" s="5"/>
      <x:c r="E25" s="16"/>
      <x:c r="F25" s="17"/>
      <x:c r="G25" s="17"/>
      <x:c r="H25" s="5"/>
      <x:c r="I25" s="10" t="str">
        <x:f>IF(C25="","",IF(OR(C25="Пополнение",C25="Продажа",C25="Выплата"),F25,IF(OR(C25="Вывод",C25="Покупка"),-F25,0))-G25)</x:f>
      </x:c>
      <x:c r="J25" s="10" t="str">
        <x:f>IF(C25="","",IF(C25="Покупка",E25,IF(C25="Продажа",-E25,0)))</x:f>
      </x:c>
      <x:c r="K25" s="10" t="str">
        <x:f>IF(C25="","",IF(C25="Пополнение",F25,IF(C25="Вывод",-F25,0)))</x:f>
      </x:c>
      <x:c r="L25" s="18" t="n">
        <x:f>IF(AND(ISNUMBER(B25),ISNUMBER(Доходность!$C$5),ISNUMBER(Доходность!$C$6),Доходность!$C$6&gt;Доходность!$C$5,B25&gt;Доходность!$C$5,B25&lt;=Доходность!$C$6),(Доходность!$C$6-B25)/(Доходность!$C$6-Доходность!$C$5),0)</x:f>
        <x:v>0</x:v>
      </x:c>
      <x:c r="M25" s="10" t="str">
        <x:f>IF(C25="","",K25*L25)</x:f>
      </x:c>
      <x:c r="N25" s="2" t="str">
        <x:f>IF(C25="",IF(COUNTA(B25:H25)&gt;0,"Укажите тип",""),IF(NOT(ISNUMBER(B25)),"Укажите дату",IF(OR(NOT(ISNUMBER(F25)),NOT(ISNUMBER(G25))),"Сумма и расход: числа",IF(OR(F25&lt;0,G25&lt;0),"Суммы должны быть &gt;=0",IF(OR(C25="Покупка",C25="Продажа",C25="Выплата"),IF(COUNTIFS(Позиции!$B$8:$B$107,D25)&lt;&gt;1,"Проверьте код",IF(OR(C25="Покупка",C25="Продажа"),IF(AND(ISNUMBER(E25),E25&gt;0),"","Проверьте количество"),"")),IF(OR(C25="Пополнение",C25="Вывод",C25="Расход"),"","Неизвестный тип"))))))</x:f>
      </x:c>
    </x:row>
    <x:row r="26" ht="24" customHeight="1">
      <x:c r="A26" s="2"/>
      <x:c r="B26" s="6"/>
      <x:c r="C26" s="5"/>
      <x:c r="D26" s="5"/>
      <x:c r="E26" s="16"/>
      <x:c r="F26" s="17"/>
      <x:c r="G26" s="17"/>
      <x:c r="H26" s="5"/>
      <x:c r="I26" s="10" t="str">
        <x:f>IF(C26="","",IF(OR(C26="Пополнение",C26="Продажа",C26="Выплата"),F26,IF(OR(C26="Вывод",C26="Покупка"),-F26,0))-G26)</x:f>
      </x:c>
      <x:c r="J26" s="10" t="str">
        <x:f>IF(C26="","",IF(C26="Покупка",E26,IF(C26="Продажа",-E26,0)))</x:f>
      </x:c>
      <x:c r="K26" s="10" t="str">
        <x:f>IF(C26="","",IF(C26="Пополнение",F26,IF(C26="Вывод",-F26,0)))</x:f>
      </x:c>
      <x:c r="L26" s="18" t="n">
        <x:f>IF(AND(ISNUMBER(B26),ISNUMBER(Доходность!$C$5),ISNUMBER(Доходность!$C$6),Доходность!$C$6&gt;Доходность!$C$5,B26&gt;Доходность!$C$5,B26&lt;=Доходность!$C$6),(Доходность!$C$6-B26)/(Доходность!$C$6-Доходность!$C$5),0)</x:f>
        <x:v>0</x:v>
      </x:c>
      <x:c r="M26" s="10" t="str">
        <x:f>IF(C26="","",K26*L26)</x:f>
      </x:c>
      <x:c r="N26" s="2" t="str">
        <x:f>IF(C26="",IF(COUNTA(B26:H26)&gt;0,"Укажите тип",""),IF(NOT(ISNUMBER(B26)),"Укажите дату",IF(OR(NOT(ISNUMBER(F26)),NOT(ISNUMBER(G26))),"Сумма и расход: числа",IF(OR(F26&lt;0,G26&lt;0),"Суммы должны быть &gt;=0",IF(OR(C26="Покупка",C26="Продажа",C26="Выплата"),IF(COUNTIFS(Позиции!$B$8:$B$107,D26)&lt;&gt;1,"Проверьте код",IF(OR(C26="Покупка",C26="Продажа"),IF(AND(ISNUMBER(E26),E26&gt;0),"","Проверьте количество"),"")),IF(OR(C26="Пополнение",C26="Вывод",C26="Расход"),"","Неизвестный тип"))))))</x:f>
      </x:c>
    </x:row>
    <x:row r="27" ht="24" customHeight="1">
      <x:c r="A27" s="2"/>
      <x:c r="B27" s="6"/>
      <x:c r="C27" s="5"/>
      <x:c r="D27" s="5"/>
      <x:c r="E27" s="16"/>
      <x:c r="F27" s="17"/>
      <x:c r="G27" s="17"/>
      <x:c r="H27" s="5"/>
      <x:c r="I27" s="10" t="str">
        <x:f>IF(C27="","",IF(OR(C27="Пополнение",C27="Продажа",C27="Выплата"),F27,IF(OR(C27="Вывод",C27="Покупка"),-F27,0))-G27)</x:f>
      </x:c>
      <x:c r="J27" s="10" t="str">
        <x:f>IF(C27="","",IF(C27="Покупка",E27,IF(C27="Продажа",-E27,0)))</x:f>
      </x:c>
      <x:c r="K27" s="10" t="str">
        <x:f>IF(C27="","",IF(C27="Пополнение",F27,IF(C27="Вывод",-F27,0)))</x:f>
      </x:c>
      <x:c r="L27" s="18" t="n">
        <x:f>IF(AND(ISNUMBER(B27),ISNUMBER(Доходность!$C$5),ISNUMBER(Доходность!$C$6),Доходность!$C$6&gt;Доходность!$C$5,B27&gt;Доходность!$C$5,B27&lt;=Доходность!$C$6),(Доходность!$C$6-B27)/(Доходность!$C$6-Доходность!$C$5),0)</x:f>
        <x:v>0</x:v>
      </x:c>
      <x:c r="M27" s="10" t="str">
        <x:f>IF(C27="","",K27*L27)</x:f>
      </x:c>
      <x:c r="N27" s="2" t="str">
        <x:f>IF(C27="",IF(COUNTA(B27:H27)&gt;0,"Укажите тип",""),IF(NOT(ISNUMBER(B27)),"Укажите дату",IF(OR(NOT(ISNUMBER(F27)),NOT(ISNUMBER(G27))),"Сумма и расход: числа",IF(OR(F27&lt;0,G27&lt;0),"Суммы должны быть &gt;=0",IF(OR(C27="Покупка",C27="Продажа",C27="Выплата"),IF(COUNTIFS(Позиции!$B$8:$B$107,D27)&lt;&gt;1,"Проверьте код",IF(OR(C27="Покупка",C27="Продажа"),IF(AND(ISNUMBER(E27),E27&gt;0),"","Проверьте количество"),"")),IF(OR(C27="Пополнение",C27="Вывод",C27="Расход"),"","Неизвестный тип"))))))</x:f>
      </x:c>
    </x:row>
    <x:row r="28" ht="24" customHeight="1">
      <x:c r="A28" s="2"/>
      <x:c r="B28" s="6"/>
      <x:c r="C28" s="5"/>
      <x:c r="D28" s="5"/>
      <x:c r="E28" s="16"/>
      <x:c r="F28" s="17"/>
      <x:c r="G28" s="17"/>
      <x:c r="H28" s="5"/>
      <x:c r="I28" s="10" t="str">
        <x:f>IF(C28="","",IF(OR(C28="Пополнение",C28="Продажа",C28="Выплата"),F28,IF(OR(C28="Вывод",C28="Покупка"),-F28,0))-G28)</x:f>
      </x:c>
      <x:c r="J28" s="10" t="str">
        <x:f>IF(C28="","",IF(C28="Покупка",E28,IF(C28="Продажа",-E28,0)))</x:f>
      </x:c>
      <x:c r="K28" s="10" t="str">
        <x:f>IF(C28="","",IF(C28="Пополнение",F28,IF(C28="Вывод",-F28,0)))</x:f>
      </x:c>
      <x:c r="L28" s="18" t="n">
        <x:f>IF(AND(ISNUMBER(B28),ISNUMBER(Доходность!$C$5),ISNUMBER(Доходность!$C$6),Доходность!$C$6&gt;Доходность!$C$5,B28&gt;Доходность!$C$5,B28&lt;=Доходность!$C$6),(Доходность!$C$6-B28)/(Доходность!$C$6-Доходность!$C$5),0)</x:f>
        <x:v>0</x:v>
      </x:c>
      <x:c r="M28" s="10" t="str">
        <x:f>IF(C28="","",K28*L28)</x:f>
      </x:c>
      <x:c r="N28" s="2" t="str">
        <x:f>IF(C28="",IF(COUNTA(B28:H28)&gt;0,"Укажите тип",""),IF(NOT(ISNUMBER(B28)),"Укажите дату",IF(OR(NOT(ISNUMBER(F28)),NOT(ISNUMBER(G28))),"Сумма и расход: числа",IF(OR(F28&lt;0,G28&lt;0),"Суммы должны быть &gt;=0",IF(OR(C28="Покупка",C28="Продажа",C28="Выплата"),IF(COUNTIFS(Позиции!$B$8:$B$107,D28)&lt;&gt;1,"Проверьте код",IF(OR(C28="Покупка",C28="Продажа"),IF(AND(ISNUMBER(E28),E28&gt;0),"","Проверьте количество"),"")),IF(OR(C28="Пополнение",C28="Вывод",C28="Расход"),"","Неизвестный тип"))))))</x:f>
      </x:c>
    </x:row>
    <x:row r="29" ht="24" customHeight="1">
      <x:c r="A29" s="2"/>
      <x:c r="B29" s="6"/>
      <x:c r="C29" s="5"/>
      <x:c r="D29" s="5"/>
      <x:c r="E29" s="16"/>
      <x:c r="F29" s="17"/>
      <x:c r="G29" s="17"/>
      <x:c r="H29" s="5"/>
      <x:c r="I29" s="10" t="str">
        <x:f>IF(C29="","",IF(OR(C29="Пополнение",C29="Продажа",C29="Выплата"),F29,IF(OR(C29="Вывод",C29="Покупка"),-F29,0))-G29)</x:f>
      </x:c>
      <x:c r="J29" s="10" t="str">
        <x:f>IF(C29="","",IF(C29="Покупка",E29,IF(C29="Продажа",-E29,0)))</x:f>
      </x:c>
      <x:c r="K29" s="10" t="str">
        <x:f>IF(C29="","",IF(C29="Пополнение",F29,IF(C29="Вывод",-F29,0)))</x:f>
      </x:c>
      <x:c r="L29" s="18" t="n">
        <x:f>IF(AND(ISNUMBER(B29),ISNUMBER(Доходность!$C$5),ISNUMBER(Доходность!$C$6),Доходность!$C$6&gt;Доходность!$C$5,B29&gt;Доходность!$C$5,B29&lt;=Доходность!$C$6),(Доходность!$C$6-B29)/(Доходность!$C$6-Доходность!$C$5),0)</x:f>
        <x:v>0</x:v>
      </x:c>
      <x:c r="M29" s="10" t="str">
        <x:f>IF(C29="","",K29*L29)</x:f>
      </x:c>
      <x:c r="N29" s="2" t="str">
        <x:f>IF(C29="",IF(COUNTA(B29:H29)&gt;0,"Укажите тип",""),IF(NOT(ISNUMBER(B29)),"Укажите дату",IF(OR(NOT(ISNUMBER(F29)),NOT(ISNUMBER(G29))),"Сумма и расход: числа",IF(OR(F29&lt;0,G29&lt;0),"Суммы должны быть &gt;=0",IF(OR(C29="Покупка",C29="Продажа",C29="Выплата"),IF(COUNTIFS(Позиции!$B$8:$B$107,D29)&lt;&gt;1,"Проверьте код",IF(OR(C29="Покупка",C29="Продажа"),IF(AND(ISNUMBER(E29),E29&gt;0),"","Проверьте количество"),"")),IF(OR(C29="Пополнение",C29="Вывод",C29="Расход"),"","Неизвестный тип"))))))</x:f>
      </x:c>
    </x:row>
    <x:row r="30" ht="24" customHeight="1">
      <x:c r="A30" s="2"/>
      <x:c r="B30" s="6"/>
      <x:c r="C30" s="5"/>
      <x:c r="D30" s="5"/>
      <x:c r="E30" s="16"/>
      <x:c r="F30" s="17"/>
      <x:c r="G30" s="17"/>
      <x:c r="H30" s="5"/>
      <x:c r="I30" s="10" t="str">
        <x:f>IF(C30="","",IF(OR(C30="Пополнение",C30="Продажа",C30="Выплата"),F30,IF(OR(C30="Вывод",C30="Покупка"),-F30,0))-G30)</x:f>
      </x:c>
      <x:c r="J30" s="10" t="str">
        <x:f>IF(C30="","",IF(C30="Покупка",E30,IF(C30="Продажа",-E30,0)))</x:f>
      </x:c>
      <x:c r="K30" s="10" t="str">
        <x:f>IF(C30="","",IF(C30="Пополнение",F30,IF(C30="Вывод",-F30,0)))</x:f>
      </x:c>
      <x:c r="L30" s="18" t="n">
        <x:f>IF(AND(ISNUMBER(B30),ISNUMBER(Доходность!$C$5),ISNUMBER(Доходность!$C$6),Доходность!$C$6&gt;Доходность!$C$5,B30&gt;Доходность!$C$5,B30&lt;=Доходность!$C$6),(Доходность!$C$6-B30)/(Доходность!$C$6-Доходность!$C$5),0)</x:f>
        <x:v>0</x:v>
      </x:c>
      <x:c r="M30" s="10" t="str">
        <x:f>IF(C30="","",K30*L30)</x:f>
      </x:c>
      <x:c r="N30" s="2" t="str">
        <x:f>IF(C30="",IF(COUNTA(B30:H30)&gt;0,"Укажите тип",""),IF(NOT(ISNUMBER(B30)),"Укажите дату",IF(OR(NOT(ISNUMBER(F30)),NOT(ISNUMBER(G30))),"Сумма и расход: числа",IF(OR(F30&lt;0,G30&lt;0),"Суммы должны быть &gt;=0",IF(OR(C30="Покупка",C30="Продажа",C30="Выплата"),IF(COUNTIFS(Позиции!$B$8:$B$107,D30)&lt;&gt;1,"Проверьте код",IF(OR(C30="Покупка",C30="Продажа"),IF(AND(ISNUMBER(E30),E30&gt;0),"","Проверьте количество"),"")),IF(OR(C30="Пополнение",C30="Вывод",C30="Расход"),"","Неизвестный тип"))))))</x:f>
      </x:c>
    </x:row>
    <x:row r="31" ht="24" customHeight="1">
      <x:c r="A31" s="2"/>
      <x:c r="B31" s="6"/>
      <x:c r="C31" s="5"/>
      <x:c r="D31" s="5"/>
      <x:c r="E31" s="16"/>
      <x:c r="F31" s="17"/>
      <x:c r="G31" s="17"/>
      <x:c r="H31" s="5"/>
      <x:c r="I31" s="10" t="str">
        <x:f>IF(C31="","",IF(OR(C31="Пополнение",C31="Продажа",C31="Выплата"),F31,IF(OR(C31="Вывод",C31="Покупка"),-F31,0))-G31)</x:f>
      </x:c>
      <x:c r="J31" s="10" t="str">
        <x:f>IF(C31="","",IF(C31="Покупка",E31,IF(C31="Продажа",-E31,0)))</x:f>
      </x:c>
      <x:c r="K31" s="10" t="str">
        <x:f>IF(C31="","",IF(C31="Пополнение",F31,IF(C31="Вывод",-F31,0)))</x:f>
      </x:c>
      <x:c r="L31" s="18" t="n">
        <x:f>IF(AND(ISNUMBER(B31),ISNUMBER(Доходность!$C$5),ISNUMBER(Доходность!$C$6),Доходность!$C$6&gt;Доходность!$C$5,B31&gt;Доходность!$C$5,B31&lt;=Доходность!$C$6),(Доходность!$C$6-B31)/(Доходность!$C$6-Доходность!$C$5),0)</x:f>
        <x:v>0</x:v>
      </x:c>
      <x:c r="M31" s="10" t="str">
        <x:f>IF(C31="","",K31*L31)</x:f>
      </x:c>
      <x:c r="N31" s="2" t="str">
        <x:f>IF(C31="",IF(COUNTA(B31:H31)&gt;0,"Укажите тип",""),IF(NOT(ISNUMBER(B31)),"Укажите дату",IF(OR(NOT(ISNUMBER(F31)),NOT(ISNUMBER(G31))),"Сумма и расход: числа",IF(OR(F31&lt;0,G31&lt;0),"Суммы должны быть &gt;=0",IF(OR(C31="Покупка",C31="Продажа",C31="Выплата"),IF(COUNTIFS(Позиции!$B$8:$B$107,D31)&lt;&gt;1,"Проверьте код",IF(OR(C31="Покупка",C31="Продажа"),IF(AND(ISNUMBER(E31),E31&gt;0),"","Проверьте количество"),"")),IF(OR(C31="Пополнение",C31="Вывод",C31="Расход"),"","Неизвестный тип"))))))</x:f>
      </x:c>
    </x:row>
    <x:row r="32" ht="24" customHeight="1">
      <x:c r="A32" s="2"/>
      <x:c r="B32" s="6"/>
      <x:c r="C32" s="5"/>
      <x:c r="D32" s="5"/>
      <x:c r="E32" s="16"/>
      <x:c r="F32" s="17"/>
      <x:c r="G32" s="17"/>
      <x:c r="H32" s="5"/>
      <x:c r="I32" s="10" t="str">
        <x:f>IF(C32="","",IF(OR(C32="Пополнение",C32="Продажа",C32="Выплата"),F32,IF(OR(C32="Вывод",C32="Покупка"),-F32,0))-G32)</x:f>
      </x:c>
      <x:c r="J32" s="10" t="str">
        <x:f>IF(C32="","",IF(C32="Покупка",E32,IF(C32="Продажа",-E32,0)))</x:f>
      </x:c>
      <x:c r="K32" s="10" t="str">
        <x:f>IF(C32="","",IF(C32="Пополнение",F32,IF(C32="Вывод",-F32,0)))</x:f>
      </x:c>
      <x:c r="L32" s="18" t="n">
        <x:f>IF(AND(ISNUMBER(B32),ISNUMBER(Доходность!$C$5),ISNUMBER(Доходность!$C$6),Доходность!$C$6&gt;Доходность!$C$5,B32&gt;Доходность!$C$5,B32&lt;=Доходность!$C$6),(Доходность!$C$6-B32)/(Доходность!$C$6-Доходность!$C$5),0)</x:f>
        <x:v>0</x:v>
      </x:c>
      <x:c r="M32" s="10" t="str">
        <x:f>IF(C32="","",K32*L32)</x:f>
      </x:c>
      <x:c r="N32" s="2" t="str">
        <x:f>IF(C32="",IF(COUNTA(B32:H32)&gt;0,"Укажите тип",""),IF(NOT(ISNUMBER(B32)),"Укажите дату",IF(OR(NOT(ISNUMBER(F32)),NOT(ISNUMBER(G32))),"Сумма и расход: числа",IF(OR(F32&lt;0,G32&lt;0),"Суммы должны быть &gt;=0",IF(OR(C32="Покупка",C32="Продажа",C32="Выплата"),IF(COUNTIFS(Позиции!$B$8:$B$107,D32)&lt;&gt;1,"Проверьте код",IF(OR(C32="Покупка",C32="Продажа"),IF(AND(ISNUMBER(E32),E32&gt;0),"","Проверьте количество"),"")),IF(OR(C32="Пополнение",C32="Вывод",C32="Расход"),"","Неизвестный тип"))))))</x:f>
      </x:c>
    </x:row>
    <x:row r="33" ht="24" customHeight="1">
      <x:c r="A33" s="2"/>
      <x:c r="B33" s="6"/>
      <x:c r="C33" s="5"/>
      <x:c r="D33" s="5"/>
      <x:c r="E33" s="16"/>
      <x:c r="F33" s="17"/>
      <x:c r="G33" s="17"/>
      <x:c r="H33" s="5"/>
      <x:c r="I33" s="10" t="str">
        <x:f>IF(C33="","",IF(OR(C33="Пополнение",C33="Продажа",C33="Выплата"),F33,IF(OR(C33="Вывод",C33="Покупка"),-F33,0))-G33)</x:f>
      </x:c>
      <x:c r="J33" s="10" t="str">
        <x:f>IF(C33="","",IF(C33="Покупка",E33,IF(C33="Продажа",-E33,0)))</x:f>
      </x:c>
      <x:c r="K33" s="10" t="str">
        <x:f>IF(C33="","",IF(C33="Пополнение",F33,IF(C33="Вывод",-F33,0)))</x:f>
      </x:c>
      <x:c r="L33" s="18" t="n">
        <x:f>IF(AND(ISNUMBER(B33),ISNUMBER(Доходность!$C$5),ISNUMBER(Доходность!$C$6),Доходность!$C$6&gt;Доходность!$C$5,B33&gt;Доходность!$C$5,B33&lt;=Доходность!$C$6),(Доходность!$C$6-B33)/(Доходность!$C$6-Доходность!$C$5),0)</x:f>
        <x:v>0</x:v>
      </x:c>
      <x:c r="M33" s="10" t="str">
        <x:f>IF(C33="","",K33*L33)</x:f>
      </x:c>
      <x:c r="N33" s="2" t="str">
        <x:f>IF(C33="",IF(COUNTA(B33:H33)&gt;0,"Укажите тип",""),IF(NOT(ISNUMBER(B33)),"Укажите дату",IF(OR(NOT(ISNUMBER(F33)),NOT(ISNUMBER(G33))),"Сумма и расход: числа",IF(OR(F33&lt;0,G33&lt;0),"Суммы должны быть &gt;=0",IF(OR(C33="Покупка",C33="Продажа",C33="Выплата"),IF(COUNTIFS(Позиции!$B$8:$B$107,D33)&lt;&gt;1,"Проверьте код",IF(OR(C33="Покупка",C33="Продажа"),IF(AND(ISNUMBER(E33),E33&gt;0),"","Проверьте количество"),"")),IF(OR(C33="Пополнение",C33="Вывод",C33="Расход"),"","Неизвестный тип"))))))</x:f>
      </x:c>
    </x:row>
    <x:row r="34" ht="24" customHeight="1">
      <x:c r="A34" s="2"/>
      <x:c r="B34" s="6"/>
      <x:c r="C34" s="5"/>
      <x:c r="D34" s="5"/>
      <x:c r="E34" s="16"/>
      <x:c r="F34" s="17"/>
      <x:c r="G34" s="17"/>
      <x:c r="H34" s="5"/>
      <x:c r="I34" s="10" t="str">
        <x:f>IF(C34="","",IF(OR(C34="Пополнение",C34="Продажа",C34="Выплата"),F34,IF(OR(C34="Вывод",C34="Покупка"),-F34,0))-G34)</x:f>
      </x:c>
      <x:c r="J34" s="10" t="str">
        <x:f>IF(C34="","",IF(C34="Покупка",E34,IF(C34="Продажа",-E34,0)))</x:f>
      </x:c>
      <x:c r="K34" s="10" t="str">
        <x:f>IF(C34="","",IF(C34="Пополнение",F34,IF(C34="Вывод",-F34,0)))</x:f>
      </x:c>
      <x:c r="L34" s="18" t="n">
        <x:f>IF(AND(ISNUMBER(B34),ISNUMBER(Доходность!$C$5),ISNUMBER(Доходность!$C$6),Доходность!$C$6&gt;Доходность!$C$5,B34&gt;Доходность!$C$5,B34&lt;=Доходность!$C$6),(Доходность!$C$6-B34)/(Доходность!$C$6-Доходность!$C$5),0)</x:f>
        <x:v>0</x:v>
      </x:c>
      <x:c r="M34" s="10" t="str">
        <x:f>IF(C34="","",K34*L34)</x:f>
      </x:c>
      <x:c r="N34" s="2" t="str">
        <x:f>IF(C34="",IF(COUNTA(B34:H34)&gt;0,"Укажите тип",""),IF(NOT(ISNUMBER(B34)),"Укажите дату",IF(OR(NOT(ISNUMBER(F34)),NOT(ISNUMBER(G34))),"Сумма и расход: числа",IF(OR(F34&lt;0,G34&lt;0),"Суммы должны быть &gt;=0",IF(OR(C34="Покупка",C34="Продажа",C34="Выплата"),IF(COUNTIFS(Позиции!$B$8:$B$107,D34)&lt;&gt;1,"Проверьте код",IF(OR(C34="Покупка",C34="Продажа"),IF(AND(ISNUMBER(E34),E34&gt;0),"","Проверьте количество"),"")),IF(OR(C34="Пополнение",C34="Вывод",C34="Расход"),"","Неизвестный тип"))))))</x:f>
      </x:c>
    </x:row>
    <x:row r="35" ht="24" customHeight="1">
      <x:c r="A35" s="2"/>
      <x:c r="B35" s="6"/>
      <x:c r="C35" s="5"/>
      <x:c r="D35" s="5"/>
      <x:c r="E35" s="16"/>
      <x:c r="F35" s="17"/>
      <x:c r="G35" s="17"/>
      <x:c r="H35" s="5"/>
      <x:c r="I35" s="10" t="str">
        <x:f>IF(C35="","",IF(OR(C35="Пополнение",C35="Продажа",C35="Выплата"),F35,IF(OR(C35="Вывод",C35="Покупка"),-F35,0))-G35)</x:f>
      </x:c>
      <x:c r="J35" s="10" t="str">
        <x:f>IF(C35="","",IF(C35="Покупка",E35,IF(C35="Продажа",-E35,0)))</x:f>
      </x:c>
      <x:c r="K35" s="10" t="str">
        <x:f>IF(C35="","",IF(C35="Пополнение",F35,IF(C35="Вывод",-F35,0)))</x:f>
      </x:c>
      <x:c r="L35" s="18" t="n">
        <x:f>IF(AND(ISNUMBER(B35),ISNUMBER(Доходность!$C$5),ISNUMBER(Доходность!$C$6),Доходность!$C$6&gt;Доходность!$C$5,B35&gt;Доходность!$C$5,B35&lt;=Доходность!$C$6),(Доходность!$C$6-B35)/(Доходность!$C$6-Доходность!$C$5),0)</x:f>
        <x:v>0</x:v>
      </x:c>
      <x:c r="M35" s="10" t="str">
        <x:f>IF(C35="","",K35*L35)</x:f>
      </x:c>
      <x:c r="N35" s="2" t="str">
        <x:f>IF(C35="",IF(COUNTA(B35:H35)&gt;0,"Укажите тип",""),IF(NOT(ISNUMBER(B35)),"Укажите дату",IF(OR(NOT(ISNUMBER(F35)),NOT(ISNUMBER(G35))),"Сумма и расход: числа",IF(OR(F35&lt;0,G35&lt;0),"Суммы должны быть &gt;=0",IF(OR(C35="Покупка",C35="Продажа",C35="Выплата"),IF(COUNTIFS(Позиции!$B$8:$B$107,D35)&lt;&gt;1,"Проверьте код",IF(OR(C35="Покупка",C35="Продажа"),IF(AND(ISNUMBER(E35),E35&gt;0),"","Проверьте количество"),"")),IF(OR(C35="Пополнение",C35="Вывод",C35="Расход"),"","Неизвестный тип"))))))</x:f>
      </x:c>
    </x:row>
    <x:row r="36" ht="24" customHeight="1">
      <x:c r="A36" s="2"/>
      <x:c r="B36" s="6"/>
      <x:c r="C36" s="5"/>
      <x:c r="D36" s="5"/>
      <x:c r="E36" s="16"/>
      <x:c r="F36" s="17"/>
      <x:c r="G36" s="17"/>
      <x:c r="H36" s="5"/>
      <x:c r="I36" s="10" t="str">
        <x:f>IF(C36="","",IF(OR(C36="Пополнение",C36="Продажа",C36="Выплата"),F36,IF(OR(C36="Вывод",C36="Покупка"),-F36,0))-G36)</x:f>
      </x:c>
      <x:c r="J36" s="10" t="str">
        <x:f>IF(C36="","",IF(C36="Покупка",E36,IF(C36="Продажа",-E36,0)))</x:f>
      </x:c>
      <x:c r="K36" s="10" t="str">
        <x:f>IF(C36="","",IF(C36="Пополнение",F36,IF(C36="Вывод",-F36,0)))</x:f>
      </x:c>
      <x:c r="L36" s="18" t="n">
        <x:f>IF(AND(ISNUMBER(B36),ISNUMBER(Доходность!$C$5),ISNUMBER(Доходность!$C$6),Доходность!$C$6&gt;Доходность!$C$5,B36&gt;Доходность!$C$5,B36&lt;=Доходность!$C$6),(Доходность!$C$6-B36)/(Доходность!$C$6-Доходность!$C$5),0)</x:f>
        <x:v>0</x:v>
      </x:c>
      <x:c r="M36" s="10" t="str">
        <x:f>IF(C36="","",K36*L36)</x:f>
      </x:c>
      <x:c r="N36" s="2" t="str">
        <x:f>IF(C36="",IF(COUNTA(B36:H36)&gt;0,"Укажите тип",""),IF(NOT(ISNUMBER(B36)),"Укажите дату",IF(OR(NOT(ISNUMBER(F36)),NOT(ISNUMBER(G36))),"Сумма и расход: числа",IF(OR(F36&lt;0,G36&lt;0),"Суммы должны быть &gt;=0",IF(OR(C36="Покупка",C36="Продажа",C36="Выплата"),IF(COUNTIFS(Позиции!$B$8:$B$107,D36)&lt;&gt;1,"Проверьте код",IF(OR(C36="Покупка",C36="Продажа"),IF(AND(ISNUMBER(E36),E36&gt;0),"","Проверьте количество"),"")),IF(OR(C36="Пополнение",C36="Вывод",C36="Расход"),"","Неизвестный тип"))))))</x:f>
      </x:c>
    </x:row>
    <x:row r="37" ht="24" customHeight="1">
      <x:c r="A37" s="2"/>
      <x:c r="B37" s="6"/>
      <x:c r="C37" s="5"/>
      <x:c r="D37" s="5"/>
      <x:c r="E37" s="16"/>
      <x:c r="F37" s="17"/>
      <x:c r="G37" s="17"/>
      <x:c r="H37" s="5"/>
      <x:c r="I37" s="10" t="str">
        <x:f>IF(C37="","",IF(OR(C37="Пополнение",C37="Продажа",C37="Выплата"),F37,IF(OR(C37="Вывод",C37="Покупка"),-F37,0))-G37)</x:f>
      </x:c>
      <x:c r="J37" s="10" t="str">
        <x:f>IF(C37="","",IF(C37="Покупка",E37,IF(C37="Продажа",-E37,0)))</x:f>
      </x:c>
      <x:c r="K37" s="10" t="str">
        <x:f>IF(C37="","",IF(C37="Пополнение",F37,IF(C37="Вывод",-F37,0)))</x:f>
      </x:c>
      <x:c r="L37" s="18" t="n">
        <x:f>IF(AND(ISNUMBER(B37),ISNUMBER(Доходность!$C$5),ISNUMBER(Доходность!$C$6),Доходность!$C$6&gt;Доходность!$C$5,B37&gt;Доходность!$C$5,B37&lt;=Доходность!$C$6),(Доходность!$C$6-B37)/(Доходность!$C$6-Доходность!$C$5),0)</x:f>
        <x:v>0</x:v>
      </x:c>
      <x:c r="M37" s="10" t="str">
        <x:f>IF(C37="","",K37*L37)</x:f>
      </x:c>
      <x:c r="N37" s="2" t="str">
        <x:f>IF(C37="",IF(COUNTA(B37:H37)&gt;0,"Укажите тип",""),IF(NOT(ISNUMBER(B37)),"Укажите дату",IF(OR(NOT(ISNUMBER(F37)),NOT(ISNUMBER(G37))),"Сумма и расход: числа",IF(OR(F37&lt;0,G37&lt;0),"Суммы должны быть &gt;=0",IF(OR(C37="Покупка",C37="Продажа",C37="Выплата"),IF(COUNTIFS(Позиции!$B$8:$B$107,D37)&lt;&gt;1,"Проверьте код",IF(OR(C37="Покупка",C37="Продажа"),IF(AND(ISNUMBER(E37),E37&gt;0),"","Проверьте количество"),"")),IF(OR(C37="Пополнение",C37="Вывод",C37="Расход"),"","Неизвестный тип"))))))</x:f>
      </x:c>
    </x:row>
    <x:row r="38" ht="24" customHeight="1">
      <x:c r="A38" s="2"/>
      <x:c r="B38" s="6"/>
      <x:c r="C38" s="5"/>
      <x:c r="D38" s="5"/>
      <x:c r="E38" s="16"/>
      <x:c r="F38" s="17"/>
      <x:c r="G38" s="17"/>
      <x:c r="H38" s="5"/>
      <x:c r="I38" s="10" t="str">
        <x:f>IF(C38="","",IF(OR(C38="Пополнение",C38="Продажа",C38="Выплата"),F38,IF(OR(C38="Вывод",C38="Покупка"),-F38,0))-G38)</x:f>
      </x:c>
      <x:c r="J38" s="10" t="str">
        <x:f>IF(C38="","",IF(C38="Покупка",E38,IF(C38="Продажа",-E38,0)))</x:f>
      </x:c>
      <x:c r="K38" s="10" t="str">
        <x:f>IF(C38="","",IF(C38="Пополнение",F38,IF(C38="Вывод",-F38,0)))</x:f>
      </x:c>
      <x:c r="L38" s="18" t="n">
        <x:f>IF(AND(ISNUMBER(B38),ISNUMBER(Доходность!$C$5),ISNUMBER(Доходность!$C$6),Доходность!$C$6&gt;Доходность!$C$5,B38&gt;Доходность!$C$5,B38&lt;=Доходность!$C$6),(Доходность!$C$6-B38)/(Доходность!$C$6-Доходность!$C$5),0)</x:f>
        <x:v>0</x:v>
      </x:c>
      <x:c r="M38" s="10" t="str">
        <x:f>IF(C38="","",K38*L38)</x:f>
      </x:c>
      <x:c r="N38" s="2" t="str">
        <x:f>IF(C38="",IF(COUNTA(B38:H38)&gt;0,"Укажите тип",""),IF(NOT(ISNUMBER(B38)),"Укажите дату",IF(OR(NOT(ISNUMBER(F38)),NOT(ISNUMBER(G38))),"Сумма и расход: числа",IF(OR(F38&lt;0,G38&lt;0),"Суммы должны быть &gt;=0",IF(OR(C38="Покупка",C38="Продажа",C38="Выплата"),IF(COUNTIFS(Позиции!$B$8:$B$107,D38)&lt;&gt;1,"Проверьте код",IF(OR(C38="Покупка",C38="Продажа"),IF(AND(ISNUMBER(E38),E38&gt;0),"","Проверьте количество"),"")),IF(OR(C38="Пополнение",C38="Вывод",C38="Расход"),"","Неизвестный тип"))))))</x:f>
      </x:c>
    </x:row>
    <x:row r="39" ht="24" customHeight="1">
      <x:c r="A39" s="2"/>
      <x:c r="B39" s="6"/>
      <x:c r="C39" s="5"/>
      <x:c r="D39" s="5"/>
      <x:c r="E39" s="16"/>
      <x:c r="F39" s="17"/>
      <x:c r="G39" s="17"/>
      <x:c r="H39" s="5"/>
      <x:c r="I39" s="10" t="str">
        <x:f>IF(C39="","",IF(OR(C39="Пополнение",C39="Продажа",C39="Выплата"),F39,IF(OR(C39="Вывод",C39="Покупка"),-F39,0))-G39)</x:f>
      </x:c>
      <x:c r="J39" s="10" t="str">
        <x:f>IF(C39="","",IF(C39="Покупка",E39,IF(C39="Продажа",-E39,0)))</x:f>
      </x:c>
      <x:c r="K39" s="10" t="str">
        <x:f>IF(C39="","",IF(C39="Пополнение",F39,IF(C39="Вывод",-F39,0)))</x:f>
      </x:c>
      <x:c r="L39" s="18" t="n">
        <x:f>IF(AND(ISNUMBER(B39),ISNUMBER(Доходность!$C$5),ISNUMBER(Доходность!$C$6),Доходность!$C$6&gt;Доходность!$C$5,B39&gt;Доходность!$C$5,B39&lt;=Доходность!$C$6),(Доходность!$C$6-B39)/(Доходность!$C$6-Доходность!$C$5),0)</x:f>
        <x:v>0</x:v>
      </x:c>
      <x:c r="M39" s="10" t="str">
        <x:f>IF(C39="","",K39*L39)</x:f>
      </x:c>
      <x:c r="N39" s="2" t="str">
        <x:f>IF(C39="",IF(COUNTA(B39:H39)&gt;0,"Укажите тип",""),IF(NOT(ISNUMBER(B39)),"Укажите дату",IF(OR(NOT(ISNUMBER(F39)),NOT(ISNUMBER(G39))),"Сумма и расход: числа",IF(OR(F39&lt;0,G39&lt;0),"Суммы должны быть &gt;=0",IF(OR(C39="Покупка",C39="Продажа",C39="Выплата"),IF(COUNTIFS(Позиции!$B$8:$B$107,D39)&lt;&gt;1,"Проверьте код",IF(OR(C39="Покупка",C39="Продажа"),IF(AND(ISNUMBER(E39),E39&gt;0),"","Проверьте количество"),"")),IF(OR(C39="Пополнение",C39="Вывод",C39="Расход"),"","Неизвестный тип"))))))</x:f>
      </x:c>
    </x:row>
    <x:row r="40" ht="24" customHeight="1">
      <x:c r="A40" s="2"/>
      <x:c r="B40" s="6"/>
      <x:c r="C40" s="5"/>
      <x:c r="D40" s="5"/>
      <x:c r="E40" s="16"/>
      <x:c r="F40" s="17"/>
      <x:c r="G40" s="17"/>
      <x:c r="H40" s="5"/>
      <x:c r="I40" s="10" t="str">
        <x:f>IF(C40="","",IF(OR(C40="Пополнение",C40="Продажа",C40="Выплата"),F40,IF(OR(C40="Вывод",C40="Покупка"),-F40,0))-G40)</x:f>
      </x:c>
      <x:c r="J40" s="10" t="str">
        <x:f>IF(C40="","",IF(C40="Покупка",E40,IF(C40="Продажа",-E40,0)))</x:f>
      </x:c>
      <x:c r="K40" s="10" t="str">
        <x:f>IF(C40="","",IF(C40="Пополнение",F40,IF(C40="Вывод",-F40,0)))</x:f>
      </x:c>
      <x:c r="L40" s="18" t="n">
        <x:f>IF(AND(ISNUMBER(B40),ISNUMBER(Доходность!$C$5),ISNUMBER(Доходность!$C$6),Доходность!$C$6&gt;Доходность!$C$5,B40&gt;Доходность!$C$5,B40&lt;=Доходность!$C$6),(Доходность!$C$6-B40)/(Доходность!$C$6-Доходность!$C$5),0)</x:f>
        <x:v>0</x:v>
      </x:c>
      <x:c r="M40" s="10" t="str">
        <x:f>IF(C40="","",K40*L40)</x:f>
      </x:c>
      <x:c r="N40" s="2" t="str">
        <x:f>IF(C40="",IF(COUNTA(B40:H40)&gt;0,"Укажите тип",""),IF(NOT(ISNUMBER(B40)),"Укажите дату",IF(OR(NOT(ISNUMBER(F40)),NOT(ISNUMBER(G40))),"Сумма и расход: числа",IF(OR(F40&lt;0,G40&lt;0),"Суммы должны быть &gt;=0",IF(OR(C40="Покупка",C40="Продажа",C40="Выплата"),IF(COUNTIFS(Позиции!$B$8:$B$107,D40)&lt;&gt;1,"Проверьте код",IF(OR(C40="Покупка",C40="Продажа"),IF(AND(ISNUMBER(E40),E40&gt;0),"","Проверьте количество"),"")),IF(OR(C40="Пополнение",C40="Вывод",C40="Расход"),"","Неизвестный тип"))))))</x:f>
      </x:c>
    </x:row>
    <x:row r="41" ht="24" customHeight="1">
      <x:c r="A41" s="2"/>
      <x:c r="B41" s="6"/>
      <x:c r="C41" s="5"/>
      <x:c r="D41" s="5"/>
      <x:c r="E41" s="16"/>
      <x:c r="F41" s="17"/>
      <x:c r="G41" s="17"/>
      <x:c r="H41" s="5"/>
      <x:c r="I41" s="10" t="str">
        <x:f>IF(C41="","",IF(OR(C41="Пополнение",C41="Продажа",C41="Выплата"),F41,IF(OR(C41="Вывод",C41="Покупка"),-F41,0))-G41)</x:f>
      </x:c>
      <x:c r="J41" s="10" t="str">
        <x:f>IF(C41="","",IF(C41="Покупка",E41,IF(C41="Продажа",-E41,0)))</x:f>
      </x:c>
      <x:c r="K41" s="10" t="str">
        <x:f>IF(C41="","",IF(C41="Пополнение",F41,IF(C41="Вывод",-F41,0)))</x:f>
      </x:c>
      <x:c r="L41" s="18" t="n">
        <x:f>IF(AND(ISNUMBER(B41),ISNUMBER(Доходность!$C$5),ISNUMBER(Доходность!$C$6),Доходность!$C$6&gt;Доходность!$C$5,B41&gt;Доходность!$C$5,B41&lt;=Доходность!$C$6),(Доходность!$C$6-B41)/(Доходность!$C$6-Доходность!$C$5),0)</x:f>
        <x:v>0</x:v>
      </x:c>
      <x:c r="M41" s="10" t="str">
        <x:f>IF(C41="","",K41*L41)</x:f>
      </x:c>
      <x:c r="N41" s="2" t="str">
        <x:f>IF(C41="",IF(COUNTA(B41:H41)&gt;0,"Укажите тип",""),IF(NOT(ISNUMBER(B41)),"Укажите дату",IF(OR(NOT(ISNUMBER(F41)),NOT(ISNUMBER(G41))),"Сумма и расход: числа",IF(OR(F41&lt;0,G41&lt;0),"Суммы должны быть &gt;=0",IF(OR(C41="Покупка",C41="Продажа",C41="Выплата"),IF(COUNTIFS(Позиции!$B$8:$B$107,D41)&lt;&gt;1,"Проверьте код",IF(OR(C41="Покупка",C41="Продажа"),IF(AND(ISNUMBER(E41),E41&gt;0),"","Проверьте количество"),"")),IF(OR(C41="Пополнение",C41="Вывод",C41="Расход"),"","Неизвестный тип"))))))</x:f>
      </x:c>
    </x:row>
    <x:row r="42" ht="24" customHeight="1">
      <x:c r="A42" s="2"/>
      <x:c r="B42" s="6"/>
      <x:c r="C42" s="5"/>
      <x:c r="D42" s="5"/>
      <x:c r="E42" s="16"/>
      <x:c r="F42" s="17"/>
      <x:c r="G42" s="17"/>
      <x:c r="H42" s="5"/>
      <x:c r="I42" s="10" t="str">
        <x:f>IF(C42="","",IF(OR(C42="Пополнение",C42="Продажа",C42="Выплата"),F42,IF(OR(C42="Вывод",C42="Покупка"),-F42,0))-G42)</x:f>
      </x:c>
      <x:c r="J42" s="10" t="str">
        <x:f>IF(C42="","",IF(C42="Покупка",E42,IF(C42="Продажа",-E42,0)))</x:f>
      </x:c>
      <x:c r="K42" s="10" t="str">
        <x:f>IF(C42="","",IF(C42="Пополнение",F42,IF(C42="Вывод",-F42,0)))</x:f>
      </x:c>
      <x:c r="L42" s="18" t="n">
        <x:f>IF(AND(ISNUMBER(B42),ISNUMBER(Доходность!$C$5),ISNUMBER(Доходность!$C$6),Доходность!$C$6&gt;Доходность!$C$5,B42&gt;Доходность!$C$5,B42&lt;=Доходность!$C$6),(Доходность!$C$6-B42)/(Доходность!$C$6-Доходность!$C$5),0)</x:f>
        <x:v>0</x:v>
      </x:c>
      <x:c r="M42" s="10" t="str">
        <x:f>IF(C42="","",K42*L42)</x:f>
      </x:c>
      <x:c r="N42" s="2" t="str">
        <x:f>IF(C42="",IF(COUNTA(B42:H42)&gt;0,"Укажите тип",""),IF(NOT(ISNUMBER(B42)),"Укажите дату",IF(OR(NOT(ISNUMBER(F42)),NOT(ISNUMBER(G42))),"Сумма и расход: числа",IF(OR(F42&lt;0,G42&lt;0),"Суммы должны быть &gt;=0",IF(OR(C42="Покупка",C42="Продажа",C42="Выплата"),IF(COUNTIFS(Позиции!$B$8:$B$107,D42)&lt;&gt;1,"Проверьте код",IF(OR(C42="Покупка",C42="Продажа"),IF(AND(ISNUMBER(E42),E42&gt;0),"","Проверьте количество"),"")),IF(OR(C42="Пополнение",C42="Вывод",C42="Расход"),"","Неизвестный тип"))))))</x:f>
      </x:c>
    </x:row>
    <x:row r="43" ht="24" customHeight="1">
      <x:c r="A43" s="2"/>
      <x:c r="B43" s="6"/>
      <x:c r="C43" s="5"/>
      <x:c r="D43" s="5"/>
      <x:c r="E43" s="16"/>
      <x:c r="F43" s="17"/>
      <x:c r="G43" s="17"/>
      <x:c r="H43" s="5"/>
      <x:c r="I43" s="10" t="str">
        <x:f>IF(C43="","",IF(OR(C43="Пополнение",C43="Продажа",C43="Выплата"),F43,IF(OR(C43="Вывод",C43="Покупка"),-F43,0))-G43)</x:f>
      </x:c>
      <x:c r="J43" s="10" t="str">
        <x:f>IF(C43="","",IF(C43="Покупка",E43,IF(C43="Продажа",-E43,0)))</x:f>
      </x:c>
      <x:c r="K43" s="10" t="str">
        <x:f>IF(C43="","",IF(C43="Пополнение",F43,IF(C43="Вывод",-F43,0)))</x:f>
      </x:c>
      <x:c r="L43" s="18" t="n">
        <x:f>IF(AND(ISNUMBER(B43),ISNUMBER(Доходность!$C$5),ISNUMBER(Доходность!$C$6),Доходность!$C$6&gt;Доходность!$C$5,B43&gt;Доходность!$C$5,B43&lt;=Доходность!$C$6),(Доходность!$C$6-B43)/(Доходность!$C$6-Доходность!$C$5),0)</x:f>
        <x:v>0</x:v>
      </x:c>
      <x:c r="M43" s="10" t="str">
        <x:f>IF(C43="","",K43*L43)</x:f>
      </x:c>
      <x:c r="N43" s="2" t="str">
        <x:f>IF(C43="",IF(COUNTA(B43:H43)&gt;0,"Укажите тип",""),IF(NOT(ISNUMBER(B43)),"Укажите дату",IF(OR(NOT(ISNUMBER(F43)),NOT(ISNUMBER(G43))),"Сумма и расход: числа",IF(OR(F43&lt;0,G43&lt;0),"Суммы должны быть &gt;=0",IF(OR(C43="Покупка",C43="Продажа",C43="Выплата"),IF(COUNTIFS(Позиции!$B$8:$B$107,D43)&lt;&gt;1,"Проверьте код",IF(OR(C43="Покупка",C43="Продажа"),IF(AND(ISNUMBER(E43),E43&gt;0),"","Проверьте количество"),"")),IF(OR(C43="Пополнение",C43="Вывод",C43="Расход"),"","Неизвестный тип"))))))</x:f>
      </x:c>
    </x:row>
    <x:row r="44" ht="24" customHeight="1">
      <x:c r="A44" s="2"/>
      <x:c r="B44" s="6"/>
      <x:c r="C44" s="5"/>
      <x:c r="D44" s="5"/>
      <x:c r="E44" s="16"/>
      <x:c r="F44" s="17"/>
      <x:c r="G44" s="17"/>
      <x:c r="H44" s="5"/>
      <x:c r="I44" s="10" t="str">
        <x:f>IF(C44="","",IF(OR(C44="Пополнение",C44="Продажа",C44="Выплата"),F44,IF(OR(C44="Вывод",C44="Покупка"),-F44,0))-G44)</x:f>
      </x:c>
      <x:c r="J44" s="10" t="str">
        <x:f>IF(C44="","",IF(C44="Покупка",E44,IF(C44="Продажа",-E44,0)))</x:f>
      </x:c>
      <x:c r="K44" s="10" t="str">
        <x:f>IF(C44="","",IF(C44="Пополнение",F44,IF(C44="Вывод",-F44,0)))</x:f>
      </x:c>
      <x:c r="L44" s="18" t="n">
        <x:f>IF(AND(ISNUMBER(B44),ISNUMBER(Доходность!$C$5),ISNUMBER(Доходность!$C$6),Доходность!$C$6&gt;Доходность!$C$5,B44&gt;Доходность!$C$5,B44&lt;=Доходность!$C$6),(Доходность!$C$6-B44)/(Доходность!$C$6-Доходность!$C$5),0)</x:f>
        <x:v>0</x:v>
      </x:c>
      <x:c r="M44" s="10" t="str">
        <x:f>IF(C44="","",K44*L44)</x:f>
      </x:c>
      <x:c r="N44" s="2" t="str">
        <x:f>IF(C44="",IF(COUNTA(B44:H44)&gt;0,"Укажите тип",""),IF(NOT(ISNUMBER(B44)),"Укажите дату",IF(OR(NOT(ISNUMBER(F44)),NOT(ISNUMBER(G44))),"Сумма и расход: числа",IF(OR(F44&lt;0,G44&lt;0),"Суммы должны быть &gt;=0",IF(OR(C44="Покупка",C44="Продажа",C44="Выплата"),IF(COUNTIFS(Позиции!$B$8:$B$107,D44)&lt;&gt;1,"Проверьте код",IF(OR(C44="Покупка",C44="Продажа"),IF(AND(ISNUMBER(E44),E44&gt;0),"","Проверьте количество"),"")),IF(OR(C44="Пополнение",C44="Вывод",C44="Расход"),"","Неизвестный тип"))))))</x:f>
      </x:c>
    </x:row>
    <x:row r="45" ht="24" customHeight="1">
      <x:c r="A45" s="2"/>
      <x:c r="B45" s="6"/>
      <x:c r="C45" s="5"/>
      <x:c r="D45" s="5"/>
      <x:c r="E45" s="16"/>
      <x:c r="F45" s="17"/>
      <x:c r="G45" s="17"/>
      <x:c r="H45" s="5"/>
      <x:c r="I45" s="10" t="str">
        <x:f>IF(C45="","",IF(OR(C45="Пополнение",C45="Продажа",C45="Выплата"),F45,IF(OR(C45="Вывод",C45="Покупка"),-F45,0))-G45)</x:f>
      </x:c>
      <x:c r="J45" s="10" t="str">
        <x:f>IF(C45="","",IF(C45="Покупка",E45,IF(C45="Продажа",-E45,0)))</x:f>
      </x:c>
      <x:c r="K45" s="10" t="str">
        <x:f>IF(C45="","",IF(C45="Пополнение",F45,IF(C45="Вывод",-F45,0)))</x:f>
      </x:c>
      <x:c r="L45" s="18" t="n">
        <x:f>IF(AND(ISNUMBER(B45),ISNUMBER(Доходность!$C$5),ISNUMBER(Доходность!$C$6),Доходность!$C$6&gt;Доходность!$C$5,B45&gt;Доходность!$C$5,B45&lt;=Доходность!$C$6),(Доходность!$C$6-B45)/(Доходность!$C$6-Доходность!$C$5),0)</x:f>
        <x:v>0</x:v>
      </x:c>
      <x:c r="M45" s="10" t="str">
        <x:f>IF(C45="","",K45*L45)</x:f>
      </x:c>
      <x:c r="N45" s="2" t="str">
        <x:f>IF(C45="",IF(COUNTA(B45:H45)&gt;0,"Укажите тип",""),IF(NOT(ISNUMBER(B45)),"Укажите дату",IF(OR(NOT(ISNUMBER(F45)),NOT(ISNUMBER(G45))),"Сумма и расход: числа",IF(OR(F45&lt;0,G45&lt;0),"Суммы должны быть &gt;=0",IF(OR(C45="Покупка",C45="Продажа",C45="Выплата"),IF(COUNTIFS(Позиции!$B$8:$B$107,D45)&lt;&gt;1,"Проверьте код",IF(OR(C45="Покупка",C45="Продажа"),IF(AND(ISNUMBER(E45),E45&gt;0),"","Проверьте количество"),"")),IF(OR(C45="Пополнение",C45="Вывод",C45="Расход"),"","Неизвестный тип"))))))</x:f>
      </x:c>
    </x:row>
    <x:row r="46" ht="24" customHeight="1">
      <x:c r="A46" s="2"/>
      <x:c r="B46" s="6"/>
      <x:c r="C46" s="5"/>
      <x:c r="D46" s="5"/>
      <x:c r="E46" s="16"/>
      <x:c r="F46" s="17"/>
      <x:c r="G46" s="17"/>
      <x:c r="H46" s="5"/>
      <x:c r="I46" s="10" t="str">
        <x:f>IF(C46="","",IF(OR(C46="Пополнение",C46="Продажа",C46="Выплата"),F46,IF(OR(C46="Вывод",C46="Покупка"),-F46,0))-G46)</x:f>
      </x:c>
      <x:c r="J46" s="10" t="str">
        <x:f>IF(C46="","",IF(C46="Покупка",E46,IF(C46="Продажа",-E46,0)))</x:f>
      </x:c>
      <x:c r="K46" s="10" t="str">
        <x:f>IF(C46="","",IF(C46="Пополнение",F46,IF(C46="Вывод",-F46,0)))</x:f>
      </x:c>
      <x:c r="L46" s="18" t="n">
        <x:f>IF(AND(ISNUMBER(B46),ISNUMBER(Доходность!$C$5),ISNUMBER(Доходность!$C$6),Доходность!$C$6&gt;Доходность!$C$5,B46&gt;Доходность!$C$5,B46&lt;=Доходность!$C$6),(Доходность!$C$6-B46)/(Доходность!$C$6-Доходность!$C$5),0)</x:f>
        <x:v>0</x:v>
      </x:c>
      <x:c r="M46" s="10" t="str">
        <x:f>IF(C46="","",K46*L46)</x:f>
      </x:c>
      <x:c r="N46" s="2" t="str">
        <x:f>IF(C46="",IF(COUNTA(B46:H46)&gt;0,"Укажите тип",""),IF(NOT(ISNUMBER(B46)),"Укажите дату",IF(OR(NOT(ISNUMBER(F46)),NOT(ISNUMBER(G46))),"Сумма и расход: числа",IF(OR(F46&lt;0,G46&lt;0),"Суммы должны быть &gt;=0",IF(OR(C46="Покупка",C46="Продажа",C46="Выплата"),IF(COUNTIFS(Позиции!$B$8:$B$107,D46)&lt;&gt;1,"Проверьте код",IF(OR(C46="Покупка",C46="Продажа"),IF(AND(ISNUMBER(E46),E46&gt;0),"","Проверьте количество"),"")),IF(OR(C46="Пополнение",C46="Вывод",C46="Расход"),"","Неизвестный тип"))))))</x:f>
      </x:c>
    </x:row>
    <x:row r="47" ht="24" customHeight="1">
      <x:c r="A47" s="2"/>
      <x:c r="B47" s="6"/>
      <x:c r="C47" s="5"/>
      <x:c r="D47" s="5"/>
      <x:c r="E47" s="16"/>
      <x:c r="F47" s="17"/>
      <x:c r="G47" s="17"/>
      <x:c r="H47" s="5"/>
      <x:c r="I47" s="10" t="str">
        <x:f>IF(C47="","",IF(OR(C47="Пополнение",C47="Продажа",C47="Выплата"),F47,IF(OR(C47="Вывод",C47="Покупка"),-F47,0))-G47)</x:f>
      </x:c>
      <x:c r="J47" s="10" t="str">
        <x:f>IF(C47="","",IF(C47="Покупка",E47,IF(C47="Продажа",-E47,0)))</x:f>
      </x:c>
      <x:c r="K47" s="10" t="str">
        <x:f>IF(C47="","",IF(C47="Пополнение",F47,IF(C47="Вывод",-F47,0)))</x:f>
      </x:c>
      <x:c r="L47" s="18" t="n">
        <x:f>IF(AND(ISNUMBER(B47),ISNUMBER(Доходность!$C$5),ISNUMBER(Доходность!$C$6),Доходность!$C$6&gt;Доходность!$C$5,B47&gt;Доходность!$C$5,B47&lt;=Доходность!$C$6),(Доходность!$C$6-B47)/(Доходность!$C$6-Доходность!$C$5),0)</x:f>
        <x:v>0</x:v>
      </x:c>
      <x:c r="M47" s="10" t="str">
        <x:f>IF(C47="","",K47*L47)</x:f>
      </x:c>
      <x:c r="N47" s="2" t="str">
        <x:f>IF(C47="",IF(COUNTA(B47:H47)&gt;0,"Укажите тип",""),IF(NOT(ISNUMBER(B47)),"Укажите дату",IF(OR(NOT(ISNUMBER(F47)),NOT(ISNUMBER(G47))),"Сумма и расход: числа",IF(OR(F47&lt;0,G47&lt;0),"Суммы должны быть &gt;=0",IF(OR(C47="Покупка",C47="Продажа",C47="Выплата"),IF(COUNTIFS(Позиции!$B$8:$B$107,D47)&lt;&gt;1,"Проверьте код",IF(OR(C47="Покупка",C47="Продажа"),IF(AND(ISNUMBER(E47),E47&gt;0),"","Проверьте количество"),"")),IF(OR(C47="Пополнение",C47="Вывод",C47="Расход"),"","Неизвестный тип"))))))</x:f>
      </x:c>
    </x:row>
    <x:row r="48" ht="24" customHeight="1">
      <x:c r="A48" s="2"/>
      <x:c r="B48" s="6"/>
      <x:c r="C48" s="5"/>
      <x:c r="D48" s="5"/>
      <x:c r="E48" s="16"/>
      <x:c r="F48" s="17"/>
      <x:c r="G48" s="17"/>
      <x:c r="H48" s="5"/>
      <x:c r="I48" s="10" t="str">
        <x:f>IF(C48="","",IF(OR(C48="Пополнение",C48="Продажа",C48="Выплата"),F48,IF(OR(C48="Вывод",C48="Покупка"),-F48,0))-G48)</x:f>
      </x:c>
      <x:c r="J48" s="10" t="str">
        <x:f>IF(C48="","",IF(C48="Покупка",E48,IF(C48="Продажа",-E48,0)))</x:f>
      </x:c>
      <x:c r="K48" s="10" t="str">
        <x:f>IF(C48="","",IF(C48="Пополнение",F48,IF(C48="Вывод",-F48,0)))</x:f>
      </x:c>
      <x:c r="L48" s="18" t="n">
        <x:f>IF(AND(ISNUMBER(B48),ISNUMBER(Доходность!$C$5),ISNUMBER(Доходность!$C$6),Доходность!$C$6&gt;Доходность!$C$5,B48&gt;Доходность!$C$5,B48&lt;=Доходность!$C$6),(Доходность!$C$6-B48)/(Доходность!$C$6-Доходность!$C$5),0)</x:f>
        <x:v>0</x:v>
      </x:c>
      <x:c r="M48" s="10" t="str">
        <x:f>IF(C48="","",K48*L48)</x:f>
      </x:c>
      <x:c r="N48" s="2" t="str">
        <x:f>IF(C48="",IF(COUNTA(B48:H48)&gt;0,"Укажите тип",""),IF(NOT(ISNUMBER(B48)),"Укажите дату",IF(OR(NOT(ISNUMBER(F48)),NOT(ISNUMBER(G48))),"Сумма и расход: числа",IF(OR(F48&lt;0,G48&lt;0),"Суммы должны быть &gt;=0",IF(OR(C48="Покупка",C48="Продажа",C48="Выплата"),IF(COUNTIFS(Позиции!$B$8:$B$107,D48)&lt;&gt;1,"Проверьте код",IF(OR(C48="Покупка",C48="Продажа"),IF(AND(ISNUMBER(E48),E48&gt;0),"","Проверьте количество"),"")),IF(OR(C48="Пополнение",C48="Вывод",C48="Расход"),"","Неизвестный тип"))))))</x:f>
      </x:c>
    </x:row>
    <x:row r="49" ht="24" customHeight="1">
      <x:c r="A49" s="2"/>
      <x:c r="B49" s="6"/>
      <x:c r="C49" s="5"/>
      <x:c r="D49" s="5"/>
      <x:c r="E49" s="16"/>
      <x:c r="F49" s="17"/>
      <x:c r="G49" s="17"/>
      <x:c r="H49" s="5"/>
      <x:c r="I49" s="10" t="str">
        <x:f>IF(C49="","",IF(OR(C49="Пополнение",C49="Продажа",C49="Выплата"),F49,IF(OR(C49="Вывод",C49="Покупка"),-F49,0))-G49)</x:f>
      </x:c>
      <x:c r="J49" s="10" t="str">
        <x:f>IF(C49="","",IF(C49="Покупка",E49,IF(C49="Продажа",-E49,0)))</x:f>
      </x:c>
      <x:c r="K49" s="10" t="str">
        <x:f>IF(C49="","",IF(C49="Пополнение",F49,IF(C49="Вывод",-F49,0)))</x:f>
      </x:c>
      <x:c r="L49" s="18" t="n">
        <x:f>IF(AND(ISNUMBER(B49),ISNUMBER(Доходность!$C$5),ISNUMBER(Доходность!$C$6),Доходность!$C$6&gt;Доходность!$C$5,B49&gt;Доходность!$C$5,B49&lt;=Доходность!$C$6),(Доходность!$C$6-B49)/(Доходность!$C$6-Доходность!$C$5),0)</x:f>
        <x:v>0</x:v>
      </x:c>
      <x:c r="M49" s="10" t="str">
        <x:f>IF(C49="","",K49*L49)</x:f>
      </x:c>
      <x:c r="N49" s="2" t="str">
        <x:f>IF(C49="",IF(COUNTA(B49:H49)&gt;0,"Укажите тип",""),IF(NOT(ISNUMBER(B49)),"Укажите дату",IF(OR(NOT(ISNUMBER(F49)),NOT(ISNUMBER(G49))),"Сумма и расход: числа",IF(OR(F49&lt;0,G49&lt;0),"Суммы должны быть &gt;=0",IF(OR(C49="Покупка",C49="Продажа",C49="Выплата"),IF(COUNTIFS(Позиции!$B$8:$B$107,D49)&lt;&gt;1,"Проверьте код",IF(OR(C49="Покупка",C49="Продажа"),IF(AND(ISNUMBER(E49),E49&gt;0),"","Проверьте количество"),"")),IF(OR(C49="Пополнение",C49="Вывод",C49="Расход"),"","Неизвестный тип"))))))</x:f>
      </x:c>
    </x:row>
    <x:row r="50" ht="24" customHeight="1">
      <x:c r="A50" s="2"/>
      <x:c r="B50" s="6"/>
      <x:c r="C50" s="5"/>
      <x:c r="D50" s="5"/>
      <x:c r="E50" s="16"/>
      <x:c r="F50" s="17"/>
      <x:c r="G50" s="17"/>
      <x:c r="H50" s="5"/>
      <x:c r="I50" s="10" t="str">
        <x:f>IF(C50="","",IF(OR(C50="Пополнение",C50="Продажа",C50="Выплата"),F50,IF(OR(C50="Вывод",C50="Покупка"),-F50,0))-G50)</x:f>
      </x:c>
      <x:c r="J50" s="10" t="str">
        <x:f>IF(C50="","",IF(C50="Покупка",E50,IF(C50="Продажа",-E50,0)))</x:f>
      </x:c>
      <x:c r="K50" s="10" t="str">
        <x:f>IF(C50="","",IF(C50="Пополнение",F50,IF(C50="Вывод",-F50,0)))</x:f>
      </x:c>
      <x:c r="L50" s="18" t="n">
        <x:f>IF(AND(ISNUMBER(B50),ISNUMBER(Доходность!$C$5),ISNUMBER(Доходность!$C$6),Доходность!$C$6&gt;Доходность!$C$5,B50&gt;Доходность!$C$5,B50&lt;=Доходность!$C$6),(Доходность!$C$6-B50)/(Доходность!$C$6-Доходность!$C$5),0)</x:f>
        <x:v>0</x:v>
      </x:c>
      <x:c r="M50" s="10" t="str">
        <x:f>IF(C50="","",K50*L50)</x:f>
      </x:c>
      <x:c r="N50" s="2" t="str">
        <x:f>IF(C50="",IF(COUNTA(B50:H50)&gt;0,"Укажите тип",""),IF(NOT(ISNUMBER(B50)),"Укажите дату",IF(OR(NOT(ISNUMBER(F50)),NOT(ISNUMBER(G50))),"Сумма и расход: числа",IF(OR(F50&lt;0,G50&lt;0),"Суммы должны быть &gt;=0",IF(OR(C50="Покупка",C50="Продажа",C50="Выплата"),IF(COUNTIFS(Позиции!$B$8:$B$107,D50)&lt;&gt;1,"Проверьте код",IF(OR(C50="Покупка",C50="Продажа"),IF(AND(ISNUMBER(E50),E50&gt;0),"","Проверьте количество"),"")),IF(OR(C50="Пополнение",C50="Вывод",C50="Расход"),"","Неизвестный тип"))))))</x:f>
      </x:c>
    </x:row>
    <x:row r="51" ht="24" customHeight="1">
      <x:c r="A51" s="2"/>
      <x:c r="B51" s="6"/>
      <x:c r="C51" s="5"/>
      <x:c r="D51" s="5"/>
      <x:c r="E51" s="16"/>
      <x:c r="F51" s="17"/>
      <x:c r="G51" s="17"/>
      <x:c r="H51" s="5"/>
      <x:c r="I51" s="10" t="str">
        <x:f>IF(C51="","",IF(OR(C51="Пополнение",C51="Продажа",C51="Выплата"),F51,IF(OR(C51="Вывод",C51="Покупка"),-F51,0))-G51)</x:f>
      </x:c>
      <x:c r="J51" s="10" t="str">
        <x:f>IF(C51="","",IF(C51="Покупка",E51,IF(C51="Продажа",-E51,0)))</x:f>
      </x:c>
      <x:c r="K51" s="10" t="str">
        <x:f>IF(C51="","",IF(C51="Пополнение",F51,IF(C51="Вывод",-F51,0)))</x:f>
      </x:c>
      <x:c r="L51" s="18" t="n">
        <x:f>IF(AND(ISNUMBER(B51),ISNUMBER(Доходность!$C$5),ISNUMBER(Доходность!$C$6),Доходность!$C$6&gt;Доходность!$C$5,B51&gt;Доходность!$C$5,B51&lt;=Доходность!$C$6),(Доходность!$C$6-B51)/(Доходность!$C$6-Доходность!$C$5),0)</x:f>
        <x:v>0</x:v>
      </x:c>
      <x:c r="M51" s="10" t="str">
        <x:f>IF(C51="","",K51*L51)</x:f>
      </x:c>
      <x:c r="N51" s="2" t="str">
        <x:f>IF(C51="",IF(COUNTA(B51:H51)&gt;0,"Укажите тип",""),IF(NOT(ISNUMBER(B51)),"Укажите дату",IF(OR(NOT(ISNUMBER(F51)),NOT(ISNUMBER(G51))),"Сумма и расход: числа",IF(OR(F51&lt;0,G51&lt;0),"Суммы должны быть &gt;=0",IF(OR(C51="Покупка",C51="Продажа",C51="Выплата"),IF(COUNTIFS(Позиции!$B$8:$B$107,D51)&lt;&gt;1,"Проверьте код",IF(OR(C51="Покупка",C51="Продажа"),IF(AND(ISNUMBER(E51),E51&gt;0),"","Проверьте количество"),"")),IF(OR(C51="Пополнение",C51="Вывод",C51="Расход"),"","Неизвестный тип"))))))</x:f>
      </x:c>
    </x:row>
    <x:row r="52" ht="24" customHeight="1">
      <x:c r="A52" s="2"/>
      <x:c r="B52" s="6"/>
      <x:c r="C52" s="5"/>
      <x:c r="D52" s="5"/>
      <x:c r="E52" s="16"/>
      <x:c r="F52" s="17"/>
      <x:c r="G52" s="17"/>
      <x:c r="H52" s="5"/>
      <x:c r="I52" s="10" t="str">
        <x:f>IF(C52="","",IF(OR(C52="Пополнение",C52="Продажа",C52="Выплата"),F52,IF(OR(C52="Вывод",C52="Покупка"),-F52,0))-G52)</x:f>
      </x:c>
      <x:c r="J52" s="10" t="str">
        <x:f>IF(C52="","",IF(C52="Покупка",E52,IF(C52="Продажа",-E52,0)))</x:f>
      </x:c>
      <x:c r="K52" s="10" t="str">
        <x:f>IF(C52="","",IF(C52="Пополнение",F52,IF(C52="Вывод",-F52,0)))</x:f>
      </x:c>
      <x:c r="L52" s="18" t="n">
        <x:f>IF(AND(ISNUMBER(B52),ISNUMBER(Доходность!$C$5),ISNUMBER(Доходность!$C$6),Доходность!$C$6&gt;Доходность!$C$5,B52&gt;Доходность!$C$5,B52&lt;=Доходность!$C$6),(Доходность!$C$6-B52)/(Доходность!$C$6-Доходность!$C$5),0)</x:f>
        <x:v>0</x:v>
      </x:c>
      <x:c r="M52" s="10" t="str">
        <x:f>IF(C52="","",K52*L52)</x:f>
      </x:c>
      <x:c r="N52" s="2" t="str">
        <x:f>IF(C52="",IF(COUNTA(B52:H52)&gt;0,"Укажите тип",""),IF(NOT(ISNUMBER(B52)),"Укажите дату",IF(OR(NOT(ISNUMBER(F52)),NOT(ISNUMBER(G52))),"Сумма и расход: числа",IF(OR(F52&lt;0,G52&lt;0),"Суммы должны быть &gt;=0",IF(OR(C52="Покупка",C52="Продажа",C52="Выплата"),IF(COUNTIFS(Позиции!$B$8:$B$107,D52)&lt;&gt;1,"Проверьте код",IF(OR(C52="Покупка",C52="Продажа"),IF(AND(ISNUMBER(E52),E52&gt;0),"","Проверьте количество"),"")),IF(OR(C52="Пополнение",C52="Вывод",C52="Расход"),"","Неизвестный тип"))))))</x:f>
      </x:c>
    </x:row>
    <x:row r="53" ht="24" customHeight="1">
      <x:c r="A53" s="2"/>
      <x:c r="B53" s="6"/>
      <x:c r="C53" s="5"/>
      <x:c r="D53" s="5"/>
      <x:c r="E53" s="16"/>
      <x:c r="F53" s="17"/>
      <x:c r="G53" s="17"/>
      <x:c r="H53" s="5"/>
      <x:c r="I53" s="10" t="str">
        <x:f>IF(C53="","",IF(OR(C53="Пополнение",C53="Продажа",C53="Выплата"),F53,IF(OR(C53="Вывод",C53="Покупка"),-F53,0))-G53)</x:f>
      </x:c>
      <x:c r="J53" s="10" t="str">
        <x:f>IF(C53="","",IF(C53="Покупка",E53,IF(C53="Продажа",-E53,0)))</x:f>
      </x:c>
      <x:c r="K53" s="10" t="str">
        <x:f>IF(C53="","",IF(C53="Пополнение",F53,IF(C53="Вывод",-F53,0)))</x:f>
      </x:c>
      <x:c r="L53" s="18" t="n">
        <x:f>IF(AND(ISNUMBER(B53),ISNUMBER(Доходность!$C$5),ISNUMBER(Доходность!$C$6),Доходность!$C$6&gt;Доходность!$C$5,B53&gt;Доходность!$C$5,B53&lt;=Доходность!$C$6),(Доходность!$C$6-B53)/(Доходность!$C$6-Доходность!$C$5),0)</x:f>
        <x:v>0</x:v>
      </x:c>
      <x:c r="M53" s="10" t="str">
        <x:f>IF(C53="","",K53*L53)</x:f>
      </x:c>
      <x:c r="N53" s="2" t="str">
        <x:f>IF(C53="",IF(COUNTA(B53:H53)&gt;0,"Укажите тип",""),IF(NOT(ISNUMBER(B53)),"Укажите дату",IF(OR(NOT(ISNUMBER(F53)),NOT(ISNUMBER(G53))),"Сумма и расход: числа",IF(OR(F53&lt;0,G53&lt;0),"Суммы должны быть &gt;=0",IF(OR(C53="Покупка",C53="Продажа",C53="Выплата"),IF(COUNTIFS(Позиции!$B$8:$B$107,D53)&lt;&gt;1,"Проверьте код",IF(OR(C53="Покупка",C53="Продажа"),IF(AND(ISNUMBER(E53),E53&gt;0),"","Проверьте количество"),"")),IF(OR(C53="Пополнение",C53="Вывод",C53="Расход"),"","Неизвестный тип"))))))</x:f>
      </x:c>
    </x:row>
    <x:row r="54" ht="24" customHeight="1">
      <x:c r="A54" s="2"/>
      <x:c r="B54" s="6"/>
      <x:c r="C54" s="5"/>
      <x:c r="D54" s="5"/>
      <x:c r="E54" s="16"/>
      <x:c r="F54" s="17"/>
      <x:c r="G54" s="17"/>
      <x:c r="H54" s="5"/>
      <x:c r="I54" s="10" t="str">
        <x:f>IF(C54="","",IF(OR(C54="Пополнение",C54="Продажа",C54="Выплата"),F54,IF(OR(C54="Вывод",C54="Покупка"),-F54,0))-G54)</x:f>
      </x:c>
      <x:c r="J54" s="10" t="str">
        <x:f>IF(C54="","",IF(C54="Покупка",E54,IF(C54="Продажа",-E54,0)))</x:f>
      </x:c>
      <x:c r="K54" s="10" t="str">
        <x:f>IF(C54="","",IF(C54="Пополнение",F54,IF(C54="Вывод",-F54,0)))</x:f>
      </x:c>
      <x:c r="L54" s="18" t="n">
        <x:f>IF(AND(ISNUMBER(B54),ISNUMBER(Доходность!$C$5),ISNUMBER(Доходность!$C$6),Доходность!$C$6&gt;Доходность!$C$5,B54&gt;Доходность!$C$5,B54&lt;=Доходность!$C$6),(Доходность!$C$6-B54)/(Доходность!$C$6-Доходность!$C$5),0)</x:f>
        <x:v>0</x:v>
      </x:c>
      <x:c r="M54" s="10" t="str">
        <x:f>IF(C54="","",K54*L54)</x:f>
      </x:c>
      <x:c r="N54" s="2" t="str">
        <x:f>IF(C54="",IF(COUNTA(B54:H54)&gt;0,"Укажите тип",""),IF(NOT(ISNUMBER(B54)),"Укажите дату",IF(OR(NOT(ISNUMBER(F54)),NOT(ISNUMBER(G54))),"Сумма и расход: числа",IF(OR(F54&lt;0,G54&lt;0),"Суммы должны быть &gt;=0",IF(OR(C54="Покупка",C54="Продажа",C54="Выплата"),IF(COUNTIFS(Позиции!$B$8:$B$107,D54)&lt;&gt;1,"Проверьте код",IF(OR(C54="Покупка",C54="Продажа"),IF(AND(ISNUMBER(E54),E54&gt;0),"","Проверьте количество"),"")),IF(OR(C54="Пополнение",C54="Вывод",C54="Расход"),"","Неизвестный тип"))))))</x:f>
      </x:c>
    </x:row>
    <x:row r="55" ht="24" customHeight="1">
      <x:c r="A55" s="2"/>
      <x:c r="B55" s="6"/>
      <x:c r="C55" s="5"/>
      <x:c r="D55" s="5"/>
      <x:c r="E55" s="16"/>
      <x:c r="F55" s="17"/>
      <x:c r="G55" s="17"/>
      <x:c r="H55" s="5"/>
      <x:c r="I55" s="10" t="str">
        <x:f>IF(C55="","",IF(OR(C55="Пополнение",C55="Продажа",C55="Выплата"),F55,IF(OR(C55="Вывод",C55="Покупка"),-F55,0))-G55)</x:f>
      </x:c>
      <x:c r="J55" s="10" t="str">
        <x:f>IF(C55="","",IF(C55="Покупка",E55,IF(C55="Продажа",-E55,0)))</x:f>
      </x:c>
      <x:c r="K55" s="10" t="str">
        <x:f>IF(C55="","",IF(C55="Пополнение",F55,IF(C55="Вывод",-F55,0)))</x:f>
      </x:c>
      <x:c r="L55" s="18" t="n">
        <x:f>IF(AND(ISNUMBER(B55),ISNUMBER(Доходность!$C$5),ISNUMBER(Доходность!$C$6),Доходность!$C$6&gt;Доходность!$C$5,B55&gt;Доходность!$C$5,B55&lt;=Доходность!$C$6),(Доходность!$C$6-B55)/(Доходность!$C$6-Доходность!$C$5),0)</x:f>
        <x:v>0</x:v>
      </x:c>
      <x:c r="M55" s="10" t="str">
        <x:f>IF(C55="","",K55*L55)</x:f>
      </x:c>
      <x:c r="N55" s="2" t="str">
        <x:f>IF(C55="",IF(COUNTA(B55:H55)&gt;0,"Укажите тип",""),IF(NOT(ISNUMBER(B55)),"Укажите дату",IF(OR(NOT(ISNUMBER(F55)),NOT(ISNUMBER(G55))),"Сумма и расход: числа",IF(OR(F55&lt;0,G55&lt;0),"Суммы должны быть &gt;=0",IF(OR(C55="Покупка",C55="Продажа",C55="Выплата"),IF(COUNTIFS(Позиции!$B$8:$B$107,D55)&lt;&gt;1,"Проверьте код",IF(OR(C55="Покупка",C55="Продажа"),IF(AND(ISNUMBER(E55),E55&gt;0),"","Проверьте количество"),"")),IF(OR(C55="Пополнение",C55="Вывод",C55="Расход"),"","Неизвестный тип"))))))</x:f>
      </x:c>
    </x:row>
    <x:row r="56" ht="24" customHeight="1">
      <x:c r="A56" s="2"/>
      <x:c r="B56" s="6"/>
      <x:c r="C56" s="5"/>
      <x:c r="D56" s="5"/>
      <x:c r="E56" s="16"/>
      <x:c r="F56" s="17"/>
      <x:c r="G56" s="17"/>
      <x:c r="H56" s="5"/>
      <x:c r="I56" s="10" t="str">
        <x:f>IF(C56="","",IF(OR(C56="Пополнение",C56="Продажа",C56="Выплата"),F56,IF(OR(C56="Вывод",C56="Покупка"),-F56,0))-G56)</x:f>
      </x:c>
      <x:c r="J56" s="10" t="str">
        <x:f>IF(C56="","",IF(C56="Покупка",E56,IF(C56="Продажа",-E56,0)))</x:f>
      </x:c>
      <x:c r="K56" s="10" t="str">
        <x:f>IF(C56="","",IF(C56="Пополнение",F56,IF(C56="Вывод",-F56,0)))</x:f>
      </x:c>
      <x:c r="L56" s="18" t="n">
        <x:f>IF(AND(ISNUMBER(B56),ISNUMBER(Доходность!$C$5),ISNUMBER(Доходность!$C$6),Доходность!$C$6&gt;Доходность!$C$5,B56&gt;Доходность!$C$5,B56&lt;=Доходность!$C$6),(Доходность!$C$6-B56)/(Доходность!$C$6-Доходность!$C$5),0)</x:f>
        <x:v>0</x:v>
      </x:c>
      <x:c r="M56" s="10" t="str">
        <x:f>IF(C56="","",K56*L56)</x:f>
      </x:c>
      <x:c r="N56" s="2" t="str">
        <x:f>IF(C56="",IF(COUNTA(B56:H56)&gt;0,"Укажите тип",""),IF(NOT(ISNUMBER(B56)),"Укажите дату",IF(OR(NOT(ISNUMBER(F56)),NOT(ISNUMBER(G56))),"Сумма и расход: числа",IF(OR(F56&lt;0,G56&lt;0),"Суммы должны быть &gt;=0",IF(OR(C56="Покупка",C56="Продажа",C56="Выплата"),IF(COUNTIFS(Позиции!$B$8:$B$107,D56)&lt;&gt;1,"Проверьте код",IF(OR(C56="Покупка",C56="Продажа"),IF(AND(ISNUMBER(E56),E56&gt;0),"","Проверьте количество"),"")),IF(OR(C56="Пополнение",C56="Вывод",C56="Расход"),"","Неизвестный тип"))))))</x:f>
      </x:c>
    </x:row>
    <x:row r="57" ht="24" customHeight="1">
      <x:c r="A57" s="2"/>
      <x:c r="B57" s="6"/>
      <x:c r="C57" s="5"/>
      <x:c r="D57" s="5"/>
      <x:c r="E57" s="16"/>
      <x:c r="F57" s="17"/>
      <x:c r="G57" s="17"/>
      <x:c r="H57" s="5"/>
      <x:c r="I57" s="10" t="str">
        <x:f>IF(C57="","",IF(OR(C57="Пополнение",C57="Продажа",C57="Выплата"),F57,IF(OR(C57="Вывод",C57="Покупка"),-F57,0))-G57)</x:f>
      </x:c>
      <x:c r="J57" s="10" t="str">
        <x:f>IF(C57="","",IF(C57="Покупка",E57,IF(C57="Продажа",-E57,0)))</x:f>
      </x:c>
      <x:c r="K57" s="10" t="str">
        <x:f>IF(C57="","",IF(C57="Пополнение",F57,IF(C57="Вывод",-F57,0)))</x:f>
      </x:c>
      <x:c r="L57" s="18" t="n">
        <x:f>IF(AND(ISNUMBER(B57),ISNUMBER(Доходность!$C$5),ISNUMBER(Доходность!$C$6),Доходность!$C$6&gt;Доходность!$C$5,B57&gt;Доходность!$C$5,B57&lt;=Доходность!$C$6),(Доходность!$C$6-B57)/(Доходность!$C$6-Доходность!$C$5),0)</x:f>
        <x:v>0</x:v>
      </x:c>
      <x:c r="M57" s="10" t="str">
        <x:f>IF(C57="","",K57*L57)</x:f>
      </x:c>
      <x:c r="N57" s="2" t="str">
        <x:f>IF(C57="",IF(COUNTA(B57:H57)&gt;0,"Укажите тип",""),IF(NOT(ISNUMBER(B57)),"Укажите дату",IF(OR(NOT(ISNUMBER(F57)),NOT(ISNUMBER(G57))),"Сумма и расход: числа",IF(OR(F57&lt;0,G57&lt;0),"Суммы должны быть &gt;=0",IF(OR(C57="Покупка",C57="Продажа",C57="Выплата"),IF(COUNTIFS(Позиции!$B$8:$B$107,D57)&lt;&gt;1,"Проверьте код",IF(OR(C57="Покупка",C57="Продажа"),IF(AND(ISNUMBER(E57),E57&gt;0),"","Проверьте количество"),"")),IF(OR(C57="Пополнение",C57="Вывод",C57="Расход"),"","Неизвестный тип"))))))</x:f>
      </x:c>
    </x:row>
    <x:row r="58" ht="24" customHeight="1">
      <x:c r="A58" s="2"/>
      <x:c r="B58" s="6"/>
      <x:c r="C58" s="5"/>
      <x:c r="D58" s="5"/>
      <x:c r="E58" s="16"/>
      <x:c r="F58" s="17"/>
      <x:c r="G58" s="17"/>
      <x:c r="H58" s="5"/>
      <x:c r="I58" s="10" t="str">
        <x:f>IF(C58="","",IF(OR(C58="Пополнение",C58="Продажа",C58="Выплата"),F58,IF(OR(C58="Вывод",C58="Покупка"),-F58,0))-G58)</x:f>
      </x:c>
      <x:c r="J58" s="10" t="str">
        <x:f>IF(C58="","",IF(C58="Покупка",E58,IF(C58="Продажа",-E58,0)))</x:f>
      </x:c>
      <x:c r="K58" s="10" t="str">
        <x:f>IF(C58="","",IF(C58="Пополнение",F58,IF(C58="Вывод",-F58,0)))</x:f>
      </x:c>
      <x:c r="L58" s="18" t="n">
        <x:f>IF(AND(ISNUMBER(B58),ISNUMBER(Доходность!$C$5),ISNUMBER(Доходность!$C$6),Доходность!$C$6&gt;Доходность!$C$5,B58&gt;Доходность!$C$5,B58&lt;=Доходность!$C$6),(Доходность!$C$6-B58)/(Доходность!$C$6-Доходность!$C$5),0)</x:f>
        <x:v>0</x:v>
      </x:c>
      <x:c r="M58" s="10" t="str">
        <x:f>IF(C58="","",K58*L58)</x:f>
      </x:c>
      <x:c r="N58" s="2" t="str">
        <x:f>IF(C58="",IF(COUNTA(B58:H58)&gt;0,"Укажите тип",""),IF(NOT(ISNUMBER(B58)),"Укажите дату",IF(OR(NOT(ISNUMBER(F58)),NOT(ISNUMBER(G58))),"Сумма и расход: числа",IF(OR(F58&lt;0,G58&lt;0),"Суммы должны быть &gt;=0",IF(OR(C58="Покупка",C58="Продажа",C58="Выплата"),IF(COUNTIFS(Позиции!$B$8:$B$107,D58)&lt;&gt;1,"Проверьте код",IF(OR(C58="Покупка",C58="Продажа"),IF(AND(ISNUMBER(E58),E58&gt;0),"","Проверьте количество"),"")),IF(OR(C58="Пополнение",C58="Вывод",C58="Расход"),"","Неизвестный тип"))))))</x:f>
      </x:c>
    </x:row>
    <x:row r="59" ht="24" customHeight="1">
      <x:c r="A59" s="2"/>
      <x:c r="B59" s="6"/>
      <x:c r="C59" s="5"/>
      <x:c r="D59" s="5"/>
      <x:c r="E59" s="16"/>
      <x:c r="F59" s="17"/>
      <x:c r="G59" s="17"/>
      <x:c r="H59" s="5"/>
      <x:c r="I59" s="10" t="str">
        <x:f>IF(C59="","",IF(OR(C59="Пополнение",C59="Продажа",C59="Выплата"),F59,IF(OR(C59="Вывод",C59="Покупка"),-F59,0))-G59)</x:f>
      </x:c>
      <x:c r="J59" s="10" t="str">
        <x:f>IF(C59="","",IF(C59="Покупка",E59,IF(C59="Продажа",-E59,0)))</x:f>
      </x:c>
      <x:c r="K59" s="10" t="str">
        <x:f>IF(C59="","",IF(C59="Пополнение",F59,IF(C59="Вывод",-F59,0)))</x:f>
      </x:c>
      <x:c r="L59" s="18" t="n">
        <x:f>IF(AND(ISNUMBER(B59),ISNUMBER(Доходность!$C$5),ISNUMBER(Доходность!$C$6),Доходность!$C$6&gt;Доходность!$C$5,B59&gt;Доходность!$C$5,B59&lt;=Доходность!$C$6),(Доходность!$C$6-B59)/(Доходность!$C$6-Доходность!$C$5),0)</x:f>
        <x:v>0</x:v>
      </x:c>
      <x:c r="M59" s="10" t="str">
        <x:f>IF(C59="","",K59*L59)</x:f>
      </x:c>
      <x:c r="N59" s="2" t="str">
        <x:f>IF(C59="",IF(COUNTA(B59:H59)&gt;0,"Укажите тип",""),IF(NOT(ISNUMBER(B59)),"Укажите дату",IF(OR(NOT(ISNUMBER(F59)),NOT(ISNUMBER(G59))),"Сумма и расход: числа",IF(OR(F59&lt;0,G59&lt;0),"Суммы должны быть &gt;=0",IF(OR(C59="Покупка",C59="Продажа",C59="Выплата"),IF(COUNTIFS(Позиции!$B$8:$B$107,D59)&lt;&gt;1,"Проверьте код",IF(OR(C59="Покупка",C59="Продажа"),IF(AND(ISNUMBER(E59),E59&gt;0),"","Проверьте количество"),"")),IF(OR(C59="Пополнение",C59="Вывод",C59="Расход"),"","Неизвестный тип"))))))</x:f>
      </x:c>
    </x:row>
    <x:row r="60" ht="24" customHeight="1">
      <x:c r="A60" s="2"/>
      <x:c r="B60" s="6"/>
      <x:c r="C60" s="5"/>
      <x:c r="D60" s="5"/>
      <x:c r="E60" s="16"/>
      <x:c r="F60" s="17"/>
      <x:c r="G60" s="17"/>
      <x:c r="H60" s="5"/>
      <x:c r="I60" s="10" t="str">
        <x:f>IF(C60="","",IF(OR(C60="Пополнение",C60="Продажа",C60="Выплата"),F60,IF(OR(C60="Вывод",C60="Покупка"),-F60,0))-G60)</x:f>
      </x:c>
      <x:c r="J60" s="10" t="str">
        <x:f>IF(C60="","",IF(C60="Покупка",E60,IF(C60="Продажа",-E60,0)))</x:f>
      </x:c>
      <x:c r="K60" s="10" t="str">
        <x:f>IF(C60="","",IF(C60="Пополнение",F60,IF(C60="Вывод",-F60,0)))</x:f>
      </x:c>
      <x:c r="L60" s="18" t="n">
        <x:f>IF(AND(ISNUMBER(B60),ISNUMBER(Доходность!$C$5),ISNUMBER(Доходность!$C$6),Доходность!$C$6&gt;Доходность!$C$5,B60&gt;Доходность!$C$5,B60&lt;=Доходность!$C$6),(Доходность!$C$6-B60)/(Доходность!$C$6-Доходность!$C$5),0)</x:f>
        <x:v>0</x:v>
      </x:c>
      <x:c r="M60" s="10" t="str">
        <x:f>IF(C60="","",K60*L60)</x:f>
      </x:c>
      <x:c r="N60" s="2" t="str">
        <x:f>IF(C60="",IF(COUNTA(B60:H60)&gt;0,"Укажите тип",""),IF(NOT(ISNUMBER(B60)),"Укажите дату",IF(OR(NOT(ISNUMBER(F60)),NOT(ISNUMBER(G60))),"Сумма и расход: числа",IF(OR(F60&lt;0,G60&lt;0),"Суммы должны быть &gt;=0",IF(OR(C60="Покупка",C60="Продажа",C60="Выплата"),IF(COUNTIFS(Позиции!$B$8:$B$107,D60)&lt;&gt;1,"Проверьте код",IF(OR(C60="Покупка",C60="Продажа"),IF(AND(ISNUMBER(E60),E60&gt;0),"","Проверьте количество"),"")),IF(OR(C60="Пополнение",C60="Вывод",C60="Расход"),"","Неизвестный тип"))))))</x:f>
      </x:c>
    </x:row>
    <x:row r="61" ht="24" customHeight="1">
      <x:c r="A61" s="2"/>
      <x:c r="B61" s="6"/>
      <x:c r="C61" s="5"/>
      <x:c r="D61" s="5"/>
      <x:c r="E61" s="16"/>
      <x:c r="F61" s="17"/>
      <x:c r="G61" s="17"/>
      <x:c r="H61" s="5"/>
      <x:c r="I61" s="10" t="str">
        <x:f>IF(C61="","",IF(OR(C61="Пополнение",C61="Продажа",C61="Выплата"),F61,IF(OR(C61="Вывод",C61="Покупка"),-F61,0))-G61)</x:f>
      </x:c>
      <x:c r="J61" s="10" t="str">
        <x:f>IF(C61="","",IF(C61="Покупка",E61,IF(C61="Продажа",-E61,0)))</x:f>
      </x:c>
      <x:c r="K61" s="10" t="str">
        <x:f>IF(C61="","",IF(C61="Пополнение",F61,IF(C61="Вывод",-F61,0)))</x:f>
      </x:c>
      <x:c r="L61" s="18" t="n">
        <x:f>IF(AND(ISNUMBER(B61),ISNUMBER(Доходность!$C$5),ISNUMBER(Доходность!$C$6),Доходность!$C$6&gt;Доходность!$C$5,B61&gt;Доходность!$C$5,B61&lt;=Доходность!$C$6),(Доходность!$C$6-B61)/(Доходность!$C$6-Доходность!$C$5),0)</x:f>
        <x:v>0</x:v>
      </x:c>
      <x:c r="M61" s="10" t="str">
        <x:f>IF(C61="","",K61*L61)</x:f>
      </x:c>
      <x:c r="N61" s="2" t="str">
        <x:f>IF(C61="",IF(COUNTA(B61:H61)&gt;0,"Укажите тип",""),IF(NOT(ISNUMBER(B61)),"Укажите дату",IF(OR(NOT(ISNUMBER(F61)),NOT(ISNUMBER(G61))),"Сумма и расход: числа",IF(OR(F61&lt;0,G61&lt;0),"Суммы должны быть &gt;=0",IF(OR(C61="Покупка",C61="Продажа",C61="Выплата"),IF(COUNTIFS(Позиции!$B$8:$B$107,D61)&lt;&gt;1,"Проверьте код",IF(OR(C61="Покупка",C61="Продажа"),IF(AND(ISNUMBER(E61),E61&gt;0),"","Проверьте количество"),"")),IF(OR(C61="Пополнение",C61="Вывод",C61="Расход"),"","Неизвестный тип"))))))</x:f>
      </x:c>
    </x:row>
    <x:row r="62" ht="24" customHeight="1">
      <x:c r="A62" s="2"/>
      <x:c r="B62" s="6"/>
      <x:c r="C62" s="5"/>
      <x:c r="D62" s="5"/>
      <x:c r="E62" s="16"/>
      <x:c r="F62" s="17"/>
      <x:c r="G62" s="17"/>
      <x:c r="H62" s="5"/>
      <x:c r="I62" s="10" t="str">
        <x:f>IF(C62="","",IF(OR(C62="Пополнение",C62="Продажа",C62="Выплата"),F62,IF(OR(C62="Вывод",C62="Покупка"),-F62,0))-G62)</x:f>
      </x:c>
      <x:c r="J62" s="10" t="str">
        <x:f>IF(C62="","",IF(C62="Покупка",E62,IF(C62="Продажа",-E62,0)))</x:f>
      </x:c>
      <x:c r="K62" s="10" t="str">
        <x:f>IF(C62="","",IF(C62="Пополнение",F62,IF(C62="Вывод",-F62,0)))</x:f>
      </x:c>
      <x:c r="L62" s="18" t="n">
        <x:f>IF(AND(ISNUMBER(B62),ISNUMBER(Доходность!$C$5),ISNUMBER(Доходность!$C$6),Доходность!$C$6&gt;Доходность!$C$5,B62&gt;Доходность!$C$5,B62&lt;=Доходность!$C$6),(Доходность!$C$6-B62)/(Доходность!$C$6-Доходность!$C$5),0)</x:f>
        <x:v>0</x:v>
      </x:c>
      <x:c r="M62" s="10" t="str">
        <x:f>IF(C62="","",K62*L62)</x:f>
      </x:c>
      <x:c r="N62" s="2" t="str">
        <x:f>IF(C62="",IF(COUNTA(B62:H62)&gt;0,"Укажите тип",""),IF(NOT(ISNUMBER(B62)),"Укажите дату",IF(OR(NOT(ISNUMBER(F62)),NOT(ISNUMBER(G62))),"Сумма и расход: числа",IF(OR(F62&lt;0,G62&lt;0),"Суммы должны быть &gt;=0",IF(OR(C62="Покупка",C62="Продажа",C62="Выплата"),IF(COUNTIFS(Позиции!$B$8:$B$107,D62)&lt;&gt;1,"Проверьте код",IF(OR(C62="Покупка",C62="Продажа"),IF(AND(ISNUMBER(E62),E62&gt;0),"","Проверьте количество"),"")),IF(OR(C62="Пополнение",C62="Вывод",C62="Расход"),"","Неизвестный тип"))))))</x:f>
      </x:c>
    </x:row>
    <x:row r="63" ht="24" customHeight="1">
      <x:c r="A63" s="2"/>
      <x:c r="B63" s="6"/>
      <x:c r="C63" s="5"/>
      <x:c r="D63" s="5"/>
      <x:c r="E63" s="16"/>
      <x:c r="F63" s="17"/>
      <x:c r="G63" s="17"/>
      <x:c r="H63" s="5"/>
      <x:c r="I63" s="10" t="str">
        <x:f>IF(C63="","",IF(OR(C63="Пополнение",C63="Продажа",C63="Выплата"),F63,IF(OR(C63="Вывод",C63="Покупка"),-F63,0))-G63)</x:f>
      </x:c>
      <x:c r="J63" s="10" t="str">
        <x:f>IF(C63="","",IF(C63="Покупка",E63,IF(C63="Продажа",-E63,0)))</x:f>
      </x:c>
      <x:c r="K63" s="10" t="str">
        <x:f>IF(C63="","",IF(C63="Пополнение",F63,IF(C63="Вывод",-F63,0)))</x:f>
      </x:c>
      <x:c r="L63" s="18" t="n">
        <x:f>IF(AND(ISNUMBER(B63),ISNUMBER(Доходность!$C$5),ISNUMBER(Доходность!$C$6),Доходность!$C$6&gt;Доходность!$C$5,B63&gt;Доходность!$C$5,B63&lt;=Доходность!$C$6),(Доходность!$C$6-B63)/(Доходность!$C$6-Доходность!$C$5),0)</x:f>
        <x:v>0</x:v>
      </x:c>
      <x:c r="M63" s="10" t="str">
        <x:f>IF(C63="","",K63*L63)</x:f>
      </x:c>
      <x:c r="N63" s="2" t="str">
        <x:f>IF(C63="",IF(COUNTA(B63:H63)&gt;0,"Укажите тип",""),IF(NOT(ISNUMBER(B63)),"Укажите дату",IF(OR(NOT(ISNUMBER(F63)),NOT(ISNUMBER(G63))),"Сумма и расход: числа",IF(OR(F63&lt;0,G63&lt;0),"Суммы должны быть &gt;=0",IF(OR(C63="Покупка",C63="Продажа",C63="Выплата"),IF(COUNTIFS(Позиции!$B$8:$B$107,D63)&lt;&gt;1,"Проверьте код",IF(OR(C63="Покупка",C63="Продажа"),IF(AND(ISNUMBER(E63),E63&gt;0),"","Проверьте количество"),"")),IF(OR(C63="Пополнение",C63="Вывод",C63="Расход"),"","Неизвестный тип"))))))</x:f>
      </x:c>
    </x:row>
    <x:row r="64" ht="24" customHeight="1">
      <x:c r="A64" s="2"/>
      <x:c r="B64" s="6"/>
      <x:c r="C64" s="5"/>
      <x:c r="D64" s="5"/>
      <x:c r="E64" s="16"/>
      <x:c r="F64" s="17"/>
      <x:c r="G64" s="17"/>
      <x:c r="H64" s="5"/>
      <x:c r="I64" s="10" t="str">
        <x:f>IF(C64="","",IF(OR(C64="Пополнение",C64="Продажа",C64="Выплата"),F64,IF(OR(C64="Вывод",C64="Покупка"),-F64,0))-G64)</x:f>
      </x:c>
      <x:c r="J64" s="10" t="str">
        <x:f>IF(C64="","",IF(C64="Покупка",E64,IF(C64="Продажа",-E64,0)))</x:f>
      </x:c>
      <x:c r="K64" s="10" t="str">
        <x:f>IF(C64="","",IF(C64="Пополнение",F64,IF(C64="Вывод",-F64,0)))</x:f>
      </x:c>
      <x:c r="L64" s="18" t="n">
        <x:f>IF(AND(ISNUMBER(B64),ISNUMBER(Доходность!$C$5),ISNUMBER(Доходность!$C$6),Доходность!$C$6&gt;Доходность!$C$5,B64&gt;Доходность!$C$5,B64&lt;=Доходность!$C$6),(Доходность!$C$6-B64)/(Доходность!$C$6-Доходность!$C$5),0)</x:f>
        <x:v>0</x:v>
      </x:c>
      <x:c r="M64" s="10" t="str">
        <x:f>IF(C64="","",K64*L64)</x:f>
      </x:c>
      <x:c r="N64" s="2" t="str">
        <x:f>IF(C64="",IF(COUNTA(B64:H64)&gt;0,"Укажите тип",""),IF(NOT(ISNUMBER(B64)),"Укажите дату",IF(OR(NOT(ISNUMBER(F64)),NOT(ISNUMBER(G64))),"Сумма и расход: числа",IF(OR(F64&lt;0,G64&lt;0),"Суммы должны быть &gt;=0",IF(OR(C64="Покупка",C64="Продажа",C64="Выплата"),IF(COUNTIFS(Позиции!$B$8:$B$107,D64)&lt;&gt;1,"Проверьте код",IF(OR(C64="Покупка",C64="Продажа"),IF(AND(ISNUMBER(E64),E64&gt;0),"","Проверьте количество"),"")),IF(OR(C64="Пополнение",C64="Вывод",C64="Расход"),"","Неизвестный тип"))))))</x:f>
      </x:c>
    </x:row>
    <x:row r="65" ht="24" customHeight="1">
      <x:c r="A65" s="2"/>
      <x:c r="B65" s="6"/>
      <x:c r="C65" s="5"/>
      <x:c r="D65" s="5"/>
      <x:c r="E65" s="16"/>
      <x:c r="F65" s="17"/>
      <x:c r="G65" s="17"/>
      <x:c r="H65" s="5"/>
      <x:c r="I65" s="10" t="str">
        <x:f>IF(C65="","",IF(OR(C65="Пополнение",C65="Продажа",C65="Выплата"),F65,IF(OR(C65="Вывод",C65="Покупка"),-F65,0))-G65)</x:f>
      </x:c>
      <x:c r="J65" s="10" t="str">
        <x:f>IF(C65="","",IF(C65="Покупка",E65,IF(C65="Продажа",-E65,0)))</x:f>
      </x:c>
      <x:c r="K65" s="10" t="str">
        <x:f>IF(C65="","",IF(C65="Пополнение",F65,IF(C65="Вывод",-F65,0)))</x:f>
      </x:c>
      <x:c r="L65" s="18" t="n">
        <x:f>IF(AND(ISNUMBER(B65),ISNUMBER(Доходность!$C$5),ISNUMBER(Доходность!$C$6),Доходность!$C$6&gt;Доходность!$C$5,B65&gt;Доходность!$C$5,B65&lt;=Доходность!$C$6),(Доходность!$C$6-B65)/(Доходность!$C$6-Доходность!$C$5),0)</x:f>
        <x:v>0</x:v>
      </x:c>
      <x:c r="M65" s="10" t="str">
        <x:f>IF(C65="","",K65*L65)</x:f>
      </x:c>
      <x:c r="N65" s="2" t="str">
        <x:f>IF(C65="",IF(COUNTA(B65:H65)&gt;0,"Укажите тип",""),IF(NOT(ISNUMBER(B65)),"Укажите дату",IF(OR(NOT(ISNUMBER(F65)),NOT(ISNUMBER(G65))),"Сумма и расход: числа",IF(OR(F65&lt;0,G65&lt;0),"Суммы должны быть &gt;=0",IF(OR(C65="Покупка",C65="Продажа",C65="Выплата"),IF(COUNTIFS(Позиции!$B$8:$B$107,D65)&lt;&gt;1,"Проверьте код",IF(OR(C65="Покупка",C65="Продажа"),IF(AND(ISNUMBER(E65),E65&gt;0),"","Проверьте количество"),"")),IF(OR(C65="Пополнение",C65="Вывод",C65="Расход"),"","Неизвестный тип"))))))</x:f>
      </x:c>
    </x:row>
    <x:row r="66" ht="24" customHeight="1">
      <x:c r="A66" s="2"/>
      <x:c r="B66" s="6"/>
      <x:c r="C66" s="5"/>
      <x:c r="D66" s="5"/>
      <x:c r="E66" s="16"/>
      <x:c r="F66" s="17"/>
      <x:c r="G66" s="17"/>
      <x:c r="H66" s="5"/>
      <x:c r="I66" s="10" t="str">
        <x:f>IF(C66="","",IF(OR(C66="Пополнение",C66="Продажа",C66="Выплата"),F66,IF(OR(C66="Вывод",C66="Покупка"),-F66,0))-G66)</x:f>
      </x:c>
      <x:c r="J66" s="10" t="str">
        <x:f>IF(C66="","",IF(C66="Покупка",E66,IF(C66="Продажа",-E66,0)))</x:f>
      </x:c>
      <x:c r="K66" s="10" t="str">
        <x:f>IF(C66="","",IF(C66="Пополнение",F66,IF(C66="Вывод",-F66,0)))</x:f>
      </x:c>
      <x:c r="L66" s="18" t="n">
        <x:f>IF(AND(ISNUMBER(B66),ISNUMBER(Доходность!$C$5),ISNUMBER(Доходность!$C$6),Доходность!$C$6&gt;Доходность!$C$5,B66&gt;Доходность!$C$5,B66&lt;=Доходность!$C$6),(Доходность!$C$6-B66)/(Доходность!$C$6-Доходность!$C$5),0)</x:f>
        <x:v>0</x:v>
      </x:c>
      <x:c r="M66" s="10" t="str">
        <x:f>IF(C66="","",K66*L66)</x:f>
      </x:c>
      <x:c r="N66" s="2" t="str">
        <x:f>IF(C66="",IF(COUNTA(B66:H66)&gt;0,"Укажите тип",""),IF(NOT(ISNUMBER(B66)),"Укажите дату",IF(OR(NOT(ISNUMBER(F66)),NOT(ISNUMBER(G66))),"Сумма и расход: числа",IF(OR(F66&lt;0,G66&lt;0),"Суммы должны быть &gt;=0",IF(OR(C66="Покупка",C66="Продажа",C66="Выплата"),IF(COUNTIFS(Позиции!$B$8:$B$107,D66)&lt;&gt;1,"Проверьте код",IF(OR(C66="Покупка",C66="Продажа"),IF(AND(ISNUMBER(E66),E66&gt;0),"","Проверьте количество"),"")),IF(OR(C66="Пополнение",C66="Вывод",C66="Расход"),"","Неизвестный тип"))))))</x:f>
      </x:c>
    </x:row>
    <x:row r="67" ht="24" customHeight="1">
      <x:c r="A67" s="2"/>
      <x:c r="B67" s="6"/>
      <x:c r="C67" s="5"/>
      <x:c r="D67" s="5"/>
      <x:c r="E67" s="16"/>
      <x:c r="F67" s="17"/>
      <x:c r="G67" s="17"/>
      <x:c r="H67" s="5"/>
      <x:c r="I67" s="10" t="str">
        <x:f>IF(C67="","",IF(OR(C67="Пополнение",C67="Продажа",C67="Выплата"),F67,IF(OR(C67="Вывод",C67="Покупка"),-F67,0))-G67)</x:f>
      </x:c>
      <x:c r="J67" s="10" t="str">
        <x:f>IF(C67="","",IF(C67="Покупка",E67,IF(C67="Продажа",-E67,0)))</x:f>
      </x:c>
      <x:c r="K67" s="10" t="str">
        <x:f>IF(C67="","",IF(C67="Пополнение",F67,IF(C67="Вывод",-F67,0)))</x:f>
      </x:c>
      <x:c r="L67" s="18" t="n">
        <x:f>IF(AND(ISNUMBER(B67),ISNUMBER(Доходность!$C$5),ISNUMBER(Доходность!$C$6),Доходность!$C$6&gt;Доходность!$C$5,B67&gt;Доходность!$C$5,B67&lt;=Доходность!$C$6),(Доходность!$C$6-B67)/(Доходность!$C$6-Доходность!$C$5),0)</x:f>
        <x:v>0</x:v>
      </x:c>
      <x:c r="M67" s="10" t="str">
        <x:f>IF(C67="","",K67*L67)</x:f>
      </x:c>
      <x:c r="N67" s="2" t="str">
        <x:f>IF(C67="",IF(COUNTA(B67:H67)&gt;0,"Укажите тип",""),IF(NOT(ISNUMBER(B67)),"Укажите дату",IF(OR(NOT(ISNUMBER(F67)),NOT(ISNUMBER(G67))),"Сумма и расход: числа",IF(OR(F67&lt;0,G67&lt;0),"Суммы должны быть &gt;=0",IF(OR(C67="Покупка",C67="Продажа",C67="Выплата"),IF(COUNTIFS(Позиции!$B$8:$B$107,D67)&lt;&gt;1,"Проверьте код",IF(OR(C67="Покупка",C67="Продажа"),IF(AND(ISNUMBER(E67),E67&gt;0),"","Проверьте количество"),"")),IF(OR(C67="Пополнение",C67="Вывод",C67="Расход"),"","Неизвестный тип"))))))</x:f>
      </x:c>
    </x:row>
    <x:row r="68" ht="24" customHeight="1">
      <x:c r="A68" s="2"/>
      <x:c r="B68" s="6"/>
      <x:c r="C68" s="5"/>
      <x:c r="D68" s="5"/>
      <x:c r="E68" s="16"/>
      <x:c r="F68" s="17"/>
      <x:c r="G68" s="17"/>
      <x:c r="H68" s="5"/>
      <x:c r="I68" s="10" t="str">
        <x:f>IF(C68="","",IF(OR(C68="Пополнение",C68="Продажа",C68="Выплата"),F68,IF(OR(C68="Вывод",C68="Покупка"),-F68,0))-G68)</x:f>
      </x:c>
      <x:c r="J68" s="10" t="str">
        <x:f>IF(C68="","",IF(C68="Покупка",E68,IF(C68="Продажа",-E68,0)))</x:f>
      </x:c>
      <x:c r="K68" s="10" t="str">
        <x:f>IF(C68="","",IF(C68="Пополнение",F68,IF(C68="Вывод",-F68,0)))</x:f>
      </x:c>
      <x:c r="L68" s="18" t="n">
        <x:f>IF(AND(ISNUMBER(B68),ISNUMBER(Доходность!$C$5),ISNUMBER(Доходность!$C$6),Доходность!$C$6&gt;Доходность!$C$5,B68&gt;Доходность!$C$5,B68&lt;=Доходность!$C$6),(Доходность!$C$6-B68)/(Доходность!$C$6-Доходность!$C$5),0)</x:f>
        <x:v>0</x:v>
      </x:c>
      <x:c r="M68" s="10" t="str">
        <x:f>IF(C68="","",K68*L68)</x:f>
      </x:c>
      <x:c r="N68" s="2" t="str">
        <x:f>IF(C68="",IF(COUNTA(B68:H68)&gt;0,"Укажите тип",""),IF(NOT(ISNUMBER(B68)),"Укажите дату",IF(OR(NOT(ISNUMBER(F68)),NOT(ISNUMBER(G68))),"Сумма и расход: числа",IF(OR(F68&lt;0,G68&lt;0),"Суммы должны быть &gt;=0",IF(OR(C68="Покупка",C68="Продажа",C68="Выплата"),IF(COUNTIFS(Позиции!$B$8:$B$107,D68)&lt;&gt;1,"Проверьте код",IF(OR(C68="Покупка",C68="Продажа"),IF(AND(ISNUMBER(E68),E68&gt;0),"","Проверьте количество"),"")),IF(OR(C68="Пополнение",C68="Вывод",C68="Расход"),"","Неизвестный тип"))))))</x:f>
      </x:c>
    </x:row>
    <x:row r="69" ht="24" customHeight="1">
      <x:c r="A69" s="2"/>
      <x:c r="B69" s="6"/>
      <x:c r="C69" s="5"/>
      <x:c r="D69" s="5"/>
      <x:c r="E69" s="16"/>
      <x:c r="F69" s="17"/>
      <x:c r="G69" s="17"/>
      <x:c r="H69" s="5"/>
      <x:c r="I69" s="10" t="str">
        <x:f>IF(C69="","",IF(OR(C69="Пополнение",C69="Продажа",C69="Выплата"),F69,IF(OR(C69="Вывод",C69="Покупка"),-F69,0))-G69)</x:f>
      </x:c>
      <x:c r="J69" s="10" t="str">
        <x:f>IF(C69="","",IF(C69="Покупка",E69,IF(C69="Продажа",-E69,0)))</x:f>
      </x:c>
      <x:c r="K69" s="10" t="str">
        <x:f>IF(C69="","",IF(C69="Пополнение",F69,IF(C69="Вывод",-F69,0)))</x:f>
      </x:c>
      <x:c r="L69" s="18" t="n">
        <x:f>IF(AND(ISNUMBER(B69),ISNUMBER(Доходность!$C$5),ISNUMBER(Доходность!$C$6),Доходность!$C$6&gt;Доходность!$C$5,B69&gt;Доходность!$C$5,B69&lt;=Доходность!$C$6),(Доходность!$C$6-B69)/(Доходность!$C$6-Доходность!$C$5),0)</x:f>
        <x:v>0</x:v>
      </x:c>
      <x:c r="M69" s="10" t="str">
        <x:f>IF(C69="","",K69*L69)</x:f>
      </x:c>
      <x:c r="N69" s="2" t="str">
        <x:f>IF(C69="",IF(COUNTA(B69:H69)&gt;0,"Укажите тип",""),IF(NOT(ISNUMBER(B69)),"Укажите дату",IF(OR(NOT(ISNUMBER(F69)),NOT(ISNUMBER(G69))),"Сумма и расход: числа",IF(OR(F69&lt;0,G69&lt;0),"Суммы должны быть &gt;=0",IF(OR(C69="Покупка",C69="Продажа",C69="Выплата"),IF(COUNTIFS(Позиции!$B$8:$B$107,D69)&lt;&gt;1,"Проверьте код",IF(OR(C69="Покупка",C69="Продажа"),IF(AND(ISNUMBER(E69),E69&gt;0),"","Проверьте количество"),"")),IF(OR(C69="Пополнение",C69="Вывод",C69="Расход"),"","Неизвестный тип"))))))</x:f>
      </x:c>
    </x:row>
    <x:row r="70" ht="24" customHeight="1">
      <x:c r="A70" s="2"/>
      <x:c r="B70" s="6"/>
      <x:c r="C70" s="5"/>
      <x:c r="D70" s="5"/>
      <x:c r="E70" s="16"/>
      <x:c r="F70" s="17"/>
      <x:c r="G70" s="17"/>
      <x:c r="H70" s="5"/>
      <x:c r="I70" s="10" t="str">
        <x:f>IF(C70="","",IF(OR(C70="Пополнение",C70="Продажа",C70="Выплата"),F70,IF(OR(C70="Вывод",C70="Покупка"),-F70,0))-G70)</x:f>
      </x:c>
      <x:c r="J70" s="10" t="str">
        <x:f>IF(C70="","",IF(C70="Покупка",E70,IF(C70="Продажа",-E70,0)))</x:f>
      </x:c>
      <x:c r="K70" s="10" t="str">
        <x:f>IF(C70="","",IF(C70="Пополнение",F70,IF(C70="Вывод",-F70,0)))</x:f>
      </x:c>
      <x:c r="L70" s="18" t="n">
        <x:f>IF(AND(ISNUMBER(B70),ISNUMBER(Доходность!$C$5),ISNUMBER(Доходность!$C$6),Доходность!$C$6&gt;Доходность!$C$5,B70&gt;Доходность!$C$5,B70&lt;=Доходность!$C$6),(Доходность!$C$6-B70)/(Доходность!$C$6-Доходность!$C$5),0)</x:f>
        <x:v>0</x:v>
      </x:c>
      <x:c r="M70" s="10" t="str">
        <x:f>IF(C70="","",K70*L70)</x:f>
      </x:c>
      <x:c r="N70" s="2" t="str">
        <x:f>IF(C70="",IF(COUNTA(B70:H70)&gt;0,"Укажите тип",""),IF(NOT(ISNUMBER(B70)),"Укажите дату",IF(OR(NOT(ISNUMBER(F70)),NOT(ISNUMBER(G70))),"Сумма и расход: числа",IF(OR(F70&lt;0,G70&lt;0),"Суммы должны быть &gt;=0",IF(OR(C70="Покупка",C70="Продажа",C70="Выплата"),IF(COUNTIFS(Позиции!$B$8:$B$107,D70)&lt;&gt;1,"Проверьте код",IF(OR(C70="Покупка",C70="Продажа"),IF(AND(ISNUMBER(E70),E70&gt;0),"","Проверьте количество"),"")),IF(OR(C70="Пополнение",C70="Вывод",C70="Расход"),"","Неизвестный тип"))))))</x:f>
      </x:c>
    </x:row>
    <x:row r="71" ht="24" customHeight="1">
      <x:c r="A71" s="2"/>
      <x:c r="B71" s="6"/>
      <x:c r="C71" s="5"/>
      <x:c r="D71" s="5"/>
      <x:c r="E71" s="16"/>
      <x:c r="F71" s="17"/>
      <x:c r="G71" s="17"/>
      <x:c r="H71" s="5"/>
      <x:c r="I71" s="10" t="str">
        <x:f>IF(C71="","",IF(OR(C71="Пополнение",C71="Продажа",C71="Выплата"),F71,IF(OR(C71="Вывод",C71="Покупка"),-F71,0))-G71)</x:f>
      </x:c>
      <x:c r="J71" s="10" t="str">
        <x:f>IF(C71="","",IF(C71="Покупка",E71,IF(C71="Продажа",-E71,0)))</x:f>
      </x:c>
      <x:c r="K71" s="10" t="str">
        <x:f>IF(C71="","",IF(C71="Пополнение",F71,IF(C71="Вывод",-F71,0)))</x:f>
      </x:c>
      <x:c r="L71" s="18" t="n">
        <x:f>IF(AND(ISNUMBER(B71),ISNUMBER(Доходность!$C$5),ISNUMBER(Доходность!$C$6),Доходность!$C$6&gt;Доходность!$C$5,B71&gt;Доходность!$C$5,B71&lt;=Доходность!$C$6),(Доходность!$C$6-B71)/(Доходность!$C$6-Доходность!$C$5),0)</x:f>
        <x:v>0</x:v>
      </x:c>
      <x:c r="M71" s="10" t="str">
        <x:f>IF(C71="","",K71*L71)</x:f>
      </x:c>
      <x:c r="N71" s="2" t="str">
        <x:f>IF(C71="",IF(COUNTA(B71:H71)&gt;0,"Укажите тип",""),IF(NOT(ISNUMBER(B71)),"Укажите дату",IF(OR(NOT(ISNUMBER(F71)),NOT(ISNUMBER(G71))),"Сумма и расход: числа",IF(OR(F71&lt;0,G71&lt;0),"Суммы должны быть &gt;=0",IF(OR(C71="Покупка",C71="Продажа",C71="Выплата"),IF(COUNTIFS(Позиции!$B$8:$B$107,D71)&lt;&gt;1,"Проверьте код",IF(OR(C71="Покупка",C71="Продажа"),IF(AND(ISNUMBER(E71),E71&gt;0),"","Проверьте количество"),"")),IF(OR(C71="Пополнение",C71="Вывод",C71="Расход"),"","Неизвестный тип"))))))</x:f>
      </x:c>
    </x:row>
    <x:row r="72" ht="24" customHeight="1">
      <x:c r="A72" s="2"/>
      <x:c r="B72" s="6"/>
      <x:c r="C72" s="5"/>
      <x:c r="D72" s="5"/>
      <x:c r="E72" s="16"/>
      <x:c r="F72" s="17"/>
      <x:c r="G72" s="17"/>
      <x:c r="H72" s="5"/>
      <x:c r="I72" s="10" t="str">
        <x:f>IF(C72="","",IF(OR(C72="Пополнение",C72="Продажа",C72="Выплата"),F72,IF(OR(C72="Вывод",C72="Покупка"),-F72,0))-G72)</x:f>
      </x:c>
      <x:c r="J72" s="10" t="str">
        <x:f>IF(C72="","",IF(C72="Покупка",E72,IF(C72="Продажа",-E72,0)))</x:f>
      </x:c>
      <x:c r="K72" s="10" t="str">
        <x:f>IF(C72="","",IF(C72="Пополнение",F72,IF(C72="Вывод",-F72,0)))</x:f>
      </x:c>
      <x:c r="L72" s="18" t="n">
        <x:f>IF(AND(ISNUMBER(B72),ISNUMBER(Доходность!$C$5),ISNUMBER(Доходность!$C$6),Доходность!$C$6&gt;Доходность!$C$5,B72&gt;Доходность!$C$5,B72&lt;=Доходность!$C$6),(Доходность!$C$6-B72)/(Доходность!$C$6-Доходность!$C$5),0)</x:f>
        <x:v>0</x:v>
      </x:c>
      <x:c r="M72" s="10" t="str">
        <x:f>IF(C72="","",K72*L72)</x:f>
      </x:c>
      <x:c r="N72" s="2" t="str">
        <x:f>IF(C72="",IF(COUNTA(B72:H72)&gt;0,"Укажите тип",""),IF(NOT(ISNUMBER(B72)),"Укажите дату",IF(OR(NOT(ISNUMBER(F72)),NOT(ISNUMBER(G72))),"Сумма и расход: числа",IF(OR(F72&lt;0,G72&lt;0),"Суммы должны быть &gt;=0",IF(OR(C72="Покупка",C72="Продажа",C72="Выплата"),IF(COUNTIFS(Позиции!$B$8:$B$107,D72)&lt;&gt;1,"Проверьте код",IF(OR(C72="Покупка",C72="Продажа"),IF(AND(ISNUMBER(E72),E72&gt;0),"","Проверьте количество"),"")),IF(OR(C72="Пополнение",C72="Вывод",C72="Расход"),"","Неизвестный тип"))))))</x:f>
      </x:c>
    </x:row>
    <x:row r="73" ht="24" customHeight="1">
      <x:c r="A73" s="2"/>
      <x:c r="B73" s="6"/>
      <x:c r="C73" s="5"/>
      <x:c r="D73" s="5"/>
      <x:c r="E73" s="16"/>
      <x:c r="F73" s="17"/>
      <x:c r="G73" s="17"/>
      <x:c r="H73" s="5"/>
      <x:c r="I73" s="10" t="str">
        <x:f>IF(C73="","",IF(OR(C73="Пополнение",C73="Продажа",C73="Выплата"),F73,IF(OR(C73="Вывод",C73="Покупка"),-F73,0))-G73)</x:f>
      </x:c>
      <x:c r="J73" s="10" t="str">
        <x:f>IF(C73="","",IF(C73="Покупка",E73,IF(C73="Продажа",-E73,0)))</x:f>
      </x:c>
      <x:c r="K73" s="10" t="str">
        <x:f>IF(C73="","",IF(C73="Пополнение",F73,IF(C73="Вывод",-F73,0)))</x:f>
      </x:c>
      <x:c r="L73" s="18" t="n">
        <x:f>IF(AND(ISNUMBER(B73),ISNUMBER(Доходность!$C$5),ISNUMBER(Доходность!$C$6),Доходность!$C$6&gt;Доходность!$C$5,B73&gt;Доходность!$C$5,B73&lt;=Доходность!$C$6),(Доходность!$C$6-B73)/(Доходность!$C$6-Доходность!$C$5),0)</x:f>
        <x:v>0</x:v>
      </x:c>
      <x:c r="M73" s="10" t="str">
        <x:f>IF(C73="","",K73*L73)</x:f>
      </x:c>
      <x:c r="N73" s="2" t="str">
        <x:f>IF(C73="",IF(COUNTA(B73:H73)&gt;0,"Укажите тип",""),IF(NOT(ISNUMBER(B73)),"Укажите дату",IF(OR(NOT(ISNUMBER(F73)),NOT(ISNUMBER(G73))),"Сумма и расход: числа",IF(OR(F73&lt;0,G73&lt;0),"Суммы должны быть &gt;=0",IF(OR(C73="Покупка",C73="Продажа",C73="Выплата"),IF(COUNTIFS(Позиции!$B$8:$B$107,D73)&lt;&gt;1,"Проверьте код",IF(OR(C73="Покупка",C73="Продажа"),IF(AND(ISNUMBER(E73),E73&gt;0),"","Проверьте количество"),"")),IF(OR(C73="Пополнение",C73="Вывод",C73="Расход"),"","Неизвестный тип"))))))</x:f>
      </x:c>
    </x:row>
    <x:row r="74" ht="24" customHeight="1">
      <x:c r="A74" s="2"/>
      <x:c r="B74" s="6"/>
      <x:c r="C74" s="5"/>
      <x:c r="D74" s="5"/>
      <x:c r="E74" s="16"/>
      <x:c r="F74" s="17"/>
      <x:c r="G74" s="17"/>
      <x:c r="H74" s="5"/>
      <x:c r="I74" s="10" t="str">
        <x:f>IF(C74="","",IF(OR(C74="Пополнение",C74="Продажа",C74="Выплата"),F74,IF(OR(C74="Вывод",C74="Покупка"),-F74,0))-G74)</x:f>
      </x:c>
      <x:c r="J74" s="10" t="str">
        <x:f>IF(C74="","",IF(C74="Покупка",E74,IF(C74="Продажа",-E74,0)))</x:f>
      </x:c>
      <x:c r="K74" s="10" t="str">
        <x:f>IF(C74="","",IF(C74="Пополнение",F74,IF(C74="Вывод",-F74,0)))</x:f>
      </x:c>
      <x:c r="L74" s="18" t="n">
        <x:f>IF(AND(ISNUMBER(B74),ISNUMBER(Доходность!$C$5),ISNUMBER(Доходность!$C$6),Доходность!$C$6&gt;Доходность!$C$5,B74&gt;Доходность!$C$5,B74&lt;=Доходность!$C$6),(Доходность!$C$6-B74)/(Доходность!$C$6-Доходность!$C$5),0)</x:f>
        <x:v>0</x:v>
      </x:c>
      <x:c r="M74" s="10" t="str">
        <x:f>IF(C74="","",K74*L74)</x:f>
      </x:c>
      <x:c r="N74" s="2" t="str">
        <x:f>IF(C74="",IF(COUNTA(B74:H74)&gt;0,"Укажите тип",""),IF(NOT(ISNUMBER(B74)),"Укажите дату",IF(OR(NOT(ISNUMBER(F74)),NOT(ISNUMBER(G74))),"Сумма и расход: числа",IF(OR(F74&lt;0,G74&lt;0),"Суммы должны быть &gt;=0",IF(OR(C74="Покупка",C74="Продажа",C74="Выплата"),IF(COUNTIFS(Позиции!$B$8:$B$107,D74)&lt;&gt;1,"Проверьте код",IF(OR(C74="Покупка",C74="Продажа"),IF(AND(ISNUMBER(E74),E74&gt;0),"","Проверьте количество"),"")),IF(OR(C74="Пополнение",C74="Вывод",C74="Расход"),"","Неизвестный тип"))))))</x:f>
      </x:c>
    </x:row>
    <x:row r="75" ht="24" customHeight="1">
      <x:c r="A75" s="2"/>
      <x:c r="B75" s="6"/>
      <x:c r="C75" s="5"/>
      <x:c r="D75" s="5"/>
      <x:c r="E75" s="16"/>
      <x:c r="F75" s="17"/>
      <x:c r="G75" s="17"/>
      <x:c r="H75" s="5"/>
      <x:c r="I75" s="10" t="str">
        <x:f>IF(C75="","",IF(OR(C75="Пополнение",C75="Продажа",C75="Выплата"),F75,IF(OR(C75="Вывод",C75="Покупка"),-F75,0))-G75)</x:f>
      </x:c>
      <x:c r="J75" s="10" t="str">
        <x:f>IF(C75="","",IF(C75="Покупка",E75,IF(C75="Продажа",-E75,0)))</x:f>
      </x:c>
      <x:c r="K75" s="10" t="str">
        <x:f>IF(C75="","",IF(C75="Пополнение",F75,IF(C75="Вывод",-F75,0)))</x:f>
      </x:c>
      <x:c r="L75" s="18" t="n">
        <x:f>IF(AND(ISNUMBER(B75),ISNUMBER(Доходность!$C$5),ISNUMBER(Доходность!$C$6),Доходность!$C$6&gt;Доходность!$C$5,B75&gt;Доходность!$C$5,B75&lt;=Доходность!$C$6),(Доходность!$C$6-B75)/(Доходность!$C$6-Доходность!$C$5),0)</x:f>
        <x:v>0</x:v>
      </x:c>
      <x:c r="M75" s="10" t="str">
        <x:f>IF(C75="","",K75*L75)</x:f>
      </x:c>
      <x:c r="N75" s="2" t="str">
        <x:f>IF(C75="",IF(COUNTA(B75:H75)&gt;0,"Укажите тип",""),IF(NOT(ISNUMBER(B75)),"Укажите дату",IF(OR(NOT(ISNUMBER(F75)),NOT(ISNUMBER(G75))),"Сумма и расход: числа",IF(OR(F75&lt;0,G75&lt;0),"Суммы должны быть &gt;=0",IF(OR(C75="Покупка",C75="Продажа",C75="Выплата"),IF(COUNTIFS(Позиции!$B$8:$B$107,D75)&lt;&gt;1,"Проверьте код",IF(OR(C75="Покупка",C75="Продажа"),IF(AND(ISNUMBER(E75),E75&gt;0),"","Проверьте количество"),"")),IF(OR(C75="Пополнение",C75="Вывод",C75="Расход"),"","Неизвестный тип"))))))</x:f>
      </x:c>
    </x:row>
    <x:row r="76" ht="24" customHeight="1">
      <x:c r="A76" s="2"/>
      <x:c r="B76" s="6"/>
      <x:c r="C76" s="5"/>
      <x:c r="D76" s="5"/>
      <x:c r="E76" s="16"/>
      <x:c r="F76" s="17"/>
      <x:c r="G76" s="17"/>
      <x:c r="H76" s="5"/>
      <x:c r="I76" s="10" t="str">
        <x:f>IF(C76="","",IF(OR(C76="Пополнение",C76="Продажа",C76="Выплата"),F76,IF(OR(C76="Вывод",C76="Покупка"),-F76,0))-G76)</x:f>
      </x:c>
      <x:c r="J76" s="10" t="str">
        <x:f>IF(C76="","",IF(C76="Покупка",E76,IF(C76="Продажа",-E76,0)))</x:f>
      </x:c>
      <x:c r="K76" s="10" t="str">
        <x:f>IF(C76="","",IF(C76="Пополнение",F76,IF(C76="Вывод",-F76,0)))</x:f>
      </x:c>
      <x:c r="L76" s="18" t="n">
        <x:f>IF(AND(ISNUMBER(B76),ISNUMBER(Доходность!$C$5),ISNUMBER(Доходность!$C$6),Доходность!$C$6&gt;Доходность!$C$5,B76&gt;Доходность!$C$5,B76&lt;=Доходность!$C$6),(Доходность!$C$6-B76)/(Доходность!$C$6-Доходность!$C$5),0)</x:f>
        <x:v>0</x:v>
      </x:c>
      <x:c r="M76" s="10" t="str">
        <x:f>IF(C76="","",K76*L76)</x:f>
      </x:c>
      <x:c r="N76" s="2" t="str">
        <x:f>IF(C76="",IF(COUNTA(B76:H76)&gt;0,"Укажите тип",""),IF(NOT(ISNUMBER(B76)),"Укажите дату",IF(OR(NOT(ISNUMBER(F76)),NOT(ISNUMBER(G76))),"Сумма и расход: числа",IF(OR(F76&lt;0,G76&lt;0),"Суммы должны быть &gt;=0",IF(OR(C76="Покупка",C76="Продажа",C76="Выплата"),IF(COUNTIFS(Позиции!$B$8:$B$107,D76)&lt;&gt;1,"Проверьте код",IF(OR(C76="Покупка",C76="Продажа"),IF(AND(ISNUMBER(E76),E76&gt;0),"","Проверьте количество"),"")),IF(OR(C76="Пополнение",C76="Вывод",C76="Расход"),"","Неизвестный тип"))))))</x:f>
      </x:c>
    </x:row>
    <x:row r="77" ht="24" customHeight="1">
      <x:c r="A77" s="2"/>
      <x:c r="B77" s="6"/>
      <x:c r="C77" s="5"/>
      <x:c r="D77" s="5"/>
      <x:c r="E77" s="16"/>
      <x:c r="F77" s="17"/>
      <x:c r="G77" s="17"/>
      <x:c r="H77" s="5"/>
      <x:c r="I77" s="10" t="str">
        <x:f>IF(C77="","",IF(OR(C77="Пополнение",C77="Продажа",C77="Выплата"),F77,IF(OR(C77="Вывод",C77="Покупка"),-F77,0))-G77)</x:f>
      </x:c>
      <x:c r="J77" s="10" t="str">
        <x:f>IF(C77="","",IF(C77="Покупка",E77,IF(C77="Продажа",-E77,0)))</x:f>
      </x:c>
      <x:c r="K77" s="10" t="str">
        <x:f>IF(C77="","",IF(C77="Пополнение",F77,IF(C77="Вывод",-F77,0)))</x:f>
      </x:c>
      <x:c r="L77" s="18" t="n">
        <x:f>IF(AND(ISNUMBER(B77),ISNUMBER(Доходность!$C$5),ISNUMBER(Доходность!$C$6),Доходность!$C$6&gt;Доходность!$C$5,B77&gt;Доходность!$C$5,B77&lt;=Доходность!$C$6),(Доходность!$C$6-B77)/(Доходность!$C$6-Доходность!$C$5),0)</x:f>
        <x:v>0</x:v>
      </x:c>
      <x:c r="M77" s="10" t="str">
        <x:f>IF(C77="","",K77*L77)</x:f>
      </x:c>
      <x:c r="N77" s="2" t="str">
        <x:f>IF(C77="",IF(COUNTA(B77:H77)&gt;0,"Укажите тип",""),IF(NOT(ISNUMBER(B77)),"Укажите дату",IF(OR(NOT(ISNUMBER(F77)),NOT(ISNUMBER(G77))),"Сумма и расход: числа",IF(OR(F77&lt;0,G77&lt;0),"Суммы должны быть &gt;=0",IF(OR(C77="Покупка",C77="Продажа",C77="Выплата"),IF(COUNTIFS(Позиции!$B$8:$B$107,D77)&lt;&gt;1,"Проверьте код",IF(OR(C77="Покупка",C77="Продажа"),IF(AND(ISNUMBER(E77),E77&gt;0),"","Проверьте количество"),"")),IF(OR(C77="Пополнение",C77="Вывод",C77="Расход"),"","Неизвестный тип"))))))</x:f>
      </x:c>
    </x:row>
    <x:row r="78" ht="24" customHeight="1">
      <x:c r="A78" s="2"/>
      <x:c r="B78" s="6"/>
      <x:c r="C78" s="5"/>
      <x:c r="D78" s="5"/>
      <x:c r="E78" s="16"/>
      <x:c r="F78" s="17"/>
      <x:c r="G78" s="17"/>
      <x:c r="H78" s="5"/>
      <x:c r="I78" s="10" t="str">
        <x:f>IF(C78="","",IF(OR(C78="Пополнение",C78="Продажа",C78="Выплата"),F78,IF(OR(C78="Вывод",C78="Покупка"),-F78,0))-G78)</x:f>
      </x:c>
      <x:c r="J78" s="10" t="str">
        <x:f>IF(C78="","",IF(C78="Покупка",E78,IF(C78="Продажа",-E78,0)))</x:f>
      </x:c>
      <x:c r="K78" s="10" t="str">
        <x:f>IF(C78="","",IF(C78="Пополнение",F78,IF(C78="Вывод",-F78,0)))</x:f>
      </x:c>
      <x:c r="L78" s="18" t="n">
        <x:f>IF(AND(ISNUMBER(B78),ISNUMBER(Доходность!$C$5),ISNUMBER(Доходность!$C$6),Доходность!$C$6&gt;Доходность!$C$5,B78&gt;Доходность!$C$5,B78&lt;=Доходность!$C$6),(Доходность!$C$6-B78)/(Доходность!$C$6-Доходность!$C$5),0)</x:f>
        <x:v>0</x:v>
      </x:c>
      <x:c r="M78" s="10" t="str">
        <x:f>IF(C78="","",K78*L78)</x:f>
      </x:c>
      <x:c r="N78" s="2" t="str">
        <x:f>IF(C78="",IF(COUNTA(B78:H78)&gt;0,"Укажите тип",""),IF(NOT(ISNUMBER(B78)),"Укажите дату",IF(OR(NOT(ISNUMBER(F78)),NOT(ISNUMBER(G78))),"Сумма и расход: числа",IF(OR(F78&lt;0,G78&lt;0),"Суммы должны быть &gt;=0",IF(OR(C78="Покупка",C78="Продажа",C78="Выплата"),IF(COUNTIFS(Позиции!$B$8:$B$107,D78)&lt;&gt;1,"Проверьте код",IF(OR(C78="Покупка",C78="Продажа"),IF(AND(ISNUMBER(E78),E78&gt;0),"","Проверьте количество"),"")),IF(OR(C78="Пополнение",C78="Вывод",C78="Расход"),"","Неизвестный тип"))))))</x:f>
      </x:c>
    </x:row>
    <x:row r="79" ht="24" customHeight="1">
      <x:c r="A79" s="2"/>
      <x:c r="B79" s="6"/>
      <x:c r="C79" s="5"/>
      <x:c r="D79" s="5"/>
      <x:c r="E79" s="16"/>
      <x:c r="F79" s="17"/>
      <x:c r="G79" s="17"/>
      <x:c r="H79" s="5"/>
      <x:c r="I79" s="10" t="str">
        <x:f>IF(C79="","",IF(OR(C79="Пополнение",C79="Продажа",C79="Выплата"),F79,IF(OR(C79="Вывод",C79="Покупка"),-F79,0))-G79)</x:f>
      </x:c>
      <x:c r="J79" s="10" t="str">
        <x:f>IF(C79="","",IF(C79="Покупка",E79,IF(C79="Продажа",-E79,0)))</x:f>
      </x:c>
      <x:c r="K79" s="10" t="str">
        <x:f>IF(C79="","",IF(C79="Пополнение",F79,IF(C79="Вывод",-F79,0)))</x:f>
      </x:c>
      <x:c r="L79" s="18" t="n">
        <x:f>IF(AND(ISNUMBER(B79),ISNUMBER(Доходность!$C$5),ISNUMBER(Доходность!$C$6),Доходность!$C$6&gt;Доходность!$C$5,B79&gt;Доходность!$C$5,B79&lt;=Доходность!$C$6),(Доходность!$C$6-B79)/(Доходность!$C$6-Доходность!$C$5),0)</x:f>
        <x:v>0</x:v>
      </x:c>
      <x:c r="M79" s="10" t="str">
        <x:f>IF(C79="","",K79*L79)</x:f>
      </x:c>
      <x:c r="N79" s="2" t="str">
        <x:f>IF(C79="",IF(COUNTA(B79:H79)&gt;0,"Укажите тип",""),IF(NOT(ISNUMBER(B79)),"Укажите дату",IF(OR(NOT(ISNUMBER(F79)),NOT(ISNUMBER(G79))),"Сумма и расход: числа",IF(OR(F79&lt;0,G79&lt;0),"Суммы должны быть &gt;=0",IF(OR(C79="Покупка",C79="Продажа",C79="Выплата"),IF(COUNTIFS(Позиции!$B$8:$B$107,D79)&lt;&gt;1,"Проверьте код",IF(OR(C79="Покупка",C79="Продажа"),IF(AND(ISNUMBER(E79),E79&gt;0),"","Проверьте количество"),"")),IF(OR(C79="Пополнение",C79="Вывод",C79="Расход"),"","Неизвестный тип"))))))</x:f>
      </x:c>
    </x:row>
    <x:row r="80" ht="24" customHeight="1">
      <x:c r="A80" s="2"/>
      <x:c r="B80" s="6"/>
      <x:c r="C80" s="5"/>
      <x:c r="D80" s="5"/>
      <x:c r="E80" s="16"/>
      <x:c r="F80" s="17"/>
      <x:c r="G80" s="17"/>
      <x:c r="H80" s="5"/>
      <x:c r="I80" s="10" t="str">
        <x:f>IF(C80="","",IF(OR(C80="Пополнение",C80="Продажа",C80="Выплата"),F80,IF(OR(C80="Вывод",C80="Покупка"),-F80,0))-G80)</x:f>
      </x:c>
      <x:c r="J80" s="10" t="str">
        <x:f>IF(C80="","",IF(C80="Покупка",E80,IF(C80="Продажа",-E80,0)))</x:f>
      </x:c>
      <x:c r="K80" s="10" t="str">
        <x:f>IF(C80="","",IF(C80="Пополнение",F80,IF(C80="Вывод",-F80,0)))</x:f>
      </x:c>
      <x:c r="L80" s="18" t="n">
        <x:f>IF(AND(ISNUMBER(B80),ISNUMBER(Доходность!$C$5),ISNUMBER(Доходность!$C$6),Доходность!$C$6&gt;Доходность!$C$5,B80&gt;Доходность!$C$5,B80&lt;=Доходность!$C$6),(Доходность!$C$6-B80)/(Доходность!$C$6-Доходность!$C$5),0)</x:f>
        <x:v>0</x:v>
      </x:c>
      <x:c r="M80" s="10" t="str">
        <x:f>IF(C80="","",K80*L80)</x:f>
      </x:c>
      <x:c r="N80" s="2" t="str">
        <x:f>IF(C80="",IF(COUNTA(B80:H80)&gt;0,"Укажите тип",""),IF(NOT(ISNUMBER(B80)),"Укажите дату",IF(OR(NOT(ISNUMBER(F80)),NOT(ISNUMBER(G80))),"Сумма и расход: числа",IF(OR(F80&lt;0,G80&lt;0),"Суммы должны быть &gt;=0",IF(OR(C80="Покупка",C80="Продажа",C80="Выплата"),IF(COUNTIFS(Позиции!$B$8:$B$107,D80)&lt;&gt;1,"Проверьте код",IF(OR(C80="Покупка",C80="Продажа"),IF(AND(ISNUMBER(E80),E80&gt;0),"","Проверьте количество"),"")),IF(OR(C80="Пополнение",C80="Вывод",C80="Расход"),"","Неизвестный тип"))))))</x:f>
      </x:c>
    </x:row>
    <x:row r="81" ht="24" customHeight="1">
      <x:c r="A81" s="2"/>
      <x:c r="B81" s="6"/>
      <x:c r="C81" s="5"/>
      <x:c r="D81" s="5"/>
      <x:c r="E81" s="16"/>
      <x:c r="F81" s="17"/>
      <x:c r="G81" s="17"/>
      <x:c r="H81" s="5"/>
      <x:c r="I81" s="10" t="str">
        <x:f>IF(C81="","",IF(OR(C81="Пополнение",C81="Продажа",C81="Выплата"),F81,IF(OR(C81="Вывод",C81="Покупка"),-F81,0))-G81)</x:f>
      </x:c>
      <x:c r="J81" s="10" t="str">
        <x:f>IF(C81="","",IF(C81="Покупка",E81,IF(C81="Продажа",-E81,0)))</x:f>
      </x:c>
      <x:c r="K81" s="10" t="str">
        <x:f>IF(C81="","",IF(C81="Пополнение",F81,IF(C81="Вывод",-F81,0)))</x:f>
      </x:c>
      <x:c r="L81" s="18" t="n">
        <x:f>IF(AND(ISNUMBER(B81),ISNUMBER(Доходность!$C$5),ISNUMBER(Доходность!$C$6),Доходность!$C$6&gt;Доходность!$C$5,B81&gt;Доходность!$C$5,B81&lt;=Доходность!$C$6),(Доходность!$C$6-B81)/(Доходность!$C$6-Доходность!$C$5),0)</x:f>
        <x:v>0</x:v>
      </x:c>
      <x:c r="M81" s="10" t="str">
        <x:f>IF(C81="","",K81*L81)</x:f>
      </x:c>
      <x:c r="N81" s="2" t="str">
        <x:f>IF(C81="",IF(COUNTA(B81:H81)&gt;0,"Укажите тип",""),IF(NOT(ISNUMBER(B81)),"Укажите дату",IF(OR(NOT(ISNUMBER(F81)),NOT(ISNUMBER(G81))),"Сумма и расход: числа",IF(OR(F81&lt;0,G81&lt;0),"Суммы должны быть &gt;=0",IF(OR(C81="Покупка",C81="Продажа",C81="Выплата"),IF(COUNTIFS(Позиции!$B$8:$B$107,D81)&lt;&gt;1,"Проверьте код",IF(OR(C81="Покупка",C81="Продажа"),IF(AND(ISNUMBER(E81),E81&gt;0),"","Проверьте количество"),"")),IF(OR(C81="Пополнение",C81="Вывод",C81="Расход"),"","Неизвестный тип"))))))</x:f>
      </x:c>
    </x:row>
    <x:row r="82" ht="24" customHeight="1">
      <x:c r="A82" s="2"/>
      <x:c r="B82" s="6"/>
      <x:c r="C82" s="5"/>
      <x:c r="D82" s="5"/>
      <x:c r="E82" s="16"/>
      <x:c r="F82" s="17"/>
      <x:c r="G82" s="17"/>
      <x:c r="H82" s="5"/>
      <x:c r="I82" s="10" t="str">
        <x:f>IF(C82="","",IF(OR(C82="Пополнение",C82="Продажа",C82="Выплата"),F82,IF(OR(C82="Вывод",C82="Покупка"),-F82,0))-G82)</x:f>
      </x:c>
      <x:c r="J82" s="10" t="str">
        <x:f>IF(C82="","",IF(C82="Покупка",E82,IF(C82="Продажа",-E82,0)))</x:f>
      </x:c>
      <x:c r="K82" s="10" t="str">
        <x:f>IF(C82="","",IF(C82="Пополнение",F82,IF(C82="Вывод",-F82,0)))</x:f>
      </x:c>
      <x:c r="L82" s="18" t="n">
        <x:f>IF(AND(ISNUMBER(B82),ISNUMBER(Доходность!$C$5),ISNUMBER(Доходность!$C$6),Доходность!$C$6&gt;Доходность!$C$5,B82&gt;Доходность!$C$5,B82&lt;=Доходность!$C$6),(Доходность!$C$6-B82)/(Доходность!$C$6-Доходность!$C$5),0)</x:f>
        <x:v>0</x:v>
      </x:c>
      <x:c r="M82" s="10" t="str">
        <x:f>IF(C82="","",K82*L82)</x:f>
      </x:c>
      <x:c r="N82" s="2" t="str">
        <x:f>IF(C82="",IF(COUNTA(B82:H82)&gt;0,"Укажите тип",""),IF(NOT(ISNUMBER(B82)),"Укажите дату",IF(OR(NOT(ISNUMBER(F82)),NOT(ISNUMBER(G82))),"Сумма и расход: числа",IF(OR(F82&lt;0,G82&lt;0),"Суммы должны быть &gt;=0",IF(OR(C82="Покупка",C82="Продажа",C82="Выплата"),IF(COUNTIFS(Позиции!$B$8:$B$107,D82)&lt;&gt;1,"Проверьте код",IF(OR(C82="Покупка",C82="Продажа"),IF(AND(ISNUMBER(E82),E82&gt;0),"","Проверьте количество"),"")),IF(OR(C82="Пополнение",C82="Вывод",C82="Расход"),"","Неизвестный тип"))))))</x:f>
      </x:c>
    </x:row>
    <x:row r="83" ht="24" customHeight="1">
      <x:c r="A83" s="2"/>
      <x:c r="B83" s="6"/>
      <x:c r="C83" s="5"/>
      <x:c r="D83" s="5"/>
      <x:c r="E83" s="16"/>
      <x:c r="F83" s="17"/>
      <x:c r="G83" s="17"/>
      <x:c r="H83" s="5"/>
      <x:c r="I83" s="10" t="str">
        <x:f>IF(C83="","",IF(OR(C83="Пополнение",C83="Продажа",C83="Выплата"),F83,IF(OR(C83="Вывод",C83="Покупка"),-F83,0))-G83)</x:f>
      </x:c>
      <x:c r="J83" s="10" t="str">
        <x:f>IF(C83="","",IF(C83="Покупка",E83,IF(C83="Продажа",-E83,0)))</x:f>
      </x:c>
      <x:c r="K83" s="10" t="str">
        <x:f>IF(C83="","",IF(C83="Пополнение",F83,IF(C83="Вывод",-F83,0)))</x:f>
      </x:c>
      <x:c r="L83" s="18" t="n">
        <x:f>IF(AND(ISNUMBER(B83),ISNUMBER(Доходность!$C$5),ISNUMBER(Доходность!$C$6),Доходность!$C$6&gt;Доходность!$C$5,B83&gt;Доходность!$C$5,B83&lt;=Доходность!$C$6),(Доходность!$C$6-B83)/(Доходность!$C$6-Доходность!$C$5),0)</x:f>
        <x:v>0</x:v>
      </x:c>
      <x:c r="M83" s="10" t="str">
        <x:f>IF(C83="","",K83*L83)</x:f>
      </x:c>
      <x:c r="N83" s="2" t="str">
        <x:f>IF(C83="",IF(COUNTA(B83:H83)&gt;0,"Укажите тип",""),IF(NOT(ISNUMBER(B83)),"Укажите дату",IF(OR(NOT(ISNUMBER(F83)),NOT(ISNUMBER(G83))),"Сумма и расход: числа",IF(OR(F83&lt;0,G83&lt;0),"Суммы должны быть &gt;=0",IF(OR(C83="Покупка",C83="Продажа",C83="Выплата"),IF(COUNTIFS(Позиции!$B$8:$B$107,D83)&lt;&gt;1,"Проверьте код",IF(OR(C83="Покупка",C83="Продажа"),IF(AND(ISNUMBER(E83),E83&gt;0),"","Проверьте количество"),"")),IF(OR(C83="Пополнение",C83="Вывод",C83="Расход"),"","Неизвестный тип"))))))</x:f>
      </x:c>
    </x:row>
    <x:row r="84" ht="24" customHeight="1">
      <x:c r="A84" s="2"/>
      <x:c r="B84" s="6"/>
      <x:c r="C84" s="5"/>
      <x:c r="D84" s="5"/>
      <x:c r="E84" s="16"/>
      <x:c r="F84" s="17"/>
      <x:c r="G84" s="17"/>
      <x:c r="H84" s="5"/>
      <x:c r="I84" s="10" t="str">
        <x:f>IF(C84="","",IF(OR(C84="Пополнение",C84="Продажа",C84="Выплата"),F84,IF(OR(C84="Вывод",C84="Покупка"),-F84,0))-G84)</x:f>
      </x:c>
      <x:c r="J84" s="10" t="str">
        <x:f>IF(C84="","",IF(C84="Покупка",E84,IF(C84="Продажа",-E84,0)))</x:f>
      </x:c>
      <x:c r="K84" s="10" t="str">
        <x:f>IF(C84="","",IF(C84="Пополнение",F84,IF(C84="Вывод",-F84,0)))</x:f>
      </x:c>
      <x:c r="L84" s="18" t="n">
        <x:f>IF(AND(ISNUMBER(B84),ISNUMBER(Доходность!$C$5),ISNUMBER(Доходность!$C$6),Доходность!$C$6&gt;Доходность!$C$5,B84&gt;Доходность!$C$5,B84&lt;=Доходность!$C$6),(Доходность!$C$6-B84)/(Доходность!$C$6-Доходность!$C$5),0)</x:f>
        <x:v>0</x:v>
      </x:c>
      <x:c r="M84" s="10" t="str">
        <x:f>IF(C84="","",K84*L84)</x:f>
      </x:c>
      <x:c r="N84" s="2" t="str">
        <x:f>IF(C84="",IF(COUNTA(B84:H84)&gt;0,"Укажите тип",""),IF(NOT(ISNUMBER(B84)),"Укажите дату",IF(OR(NOT(ISNUMBER(F84)),NOT(ISNUMBER(G84))),"Сумма и расход: числа",IF(OR(F84&lt;0,G84&lt;0),"Суммы должны быть &gt;=0",IF(OR(C84="Покупка",C84="Продажа",C84="Выплата"),IF(COUNTIFS(Позиции!$B$8:$B$107,D84)&lt;&gt;1,"Проверьте код",IF(OR(C84="Покупка",C84="Продажа"),IF(AND(ISNUMBER(E84),E84&gt;0),"","Проверьте количество"),"")),IF(OR(C84="Пополнение",C84="Вывод",C84="Расход"),"","Неизвестный тип"))))))</x:f>
      </x:c>
    </x:row>
    <x:row r="85" ht="24" customHeight="1">
      <x:c r="A85" s="2"/>
      <x:c r="B85" s="6"/>
      <x:c r="C85" s="5"/>
      <x:c r="D85" s="5"/>
      <x:c r="E85" s="16"/>
      <x:c r="F85" s="17"/>
      <x:c r="G85" s="17"/>
      <x:c r="H85" s="5"/>
      <x:c r="I85" s="10" t="str">
        <x:f>IF(C85="","",IF(OR(C85="Пополнение",C85="Продажа",C85="Выплата"),F85,IF(OR(C85="Вывод",C85="Покупка"),-F85,0))-G85)</x:f>
      </x:c>
      <x:c r="J85" s="10" t="str">
        <x:f>IF(C85="","",IF(C85="Покупка",E85,IF(C85="Продажа",-E85,0)))</x:f>
      </x:c>
      <x:c r="K85" s="10" t="str">
        <x:f>IF(C85="","",IF(C85="Пополнение",F85,IF(C85="Вывод",-F85,0)))</x:f>
      </x:c>
      <x:c r="L85" s="18" t="n">
        <x:f>IF(AND(ISNUMBER(B85),ISNUMBER(Доходность!$C$5),ISNUMBER(Доходность!$C$6),Доходность!$C$6&gt;Доходность!$C$5,B85&gt;Доходность!$C$5,B85&lt;=Доходность!$C$6),(Доходность!$C$6-B85)/(Доходность!$C$6-Доходность!$C$5),0)</x:f>
        <x:v>0</x:v>
      </x:c>
      <x:c r="M85" s="10" t="str">
        <x:f>IF(C85="","",K85*L85)</x:f>
      </x:c>
      <x:c r="N85" s="2" t="str">
        <x:f>IF(C85="",IF(COUNTA(B85:H85)&gt;0,"Укажите тип",""),IF(NOT(ISNUMBER(B85)),"Укажите дату",IF(OR(NOT(ISNUMBER(F85)),NOT(ISNUMBER(G85))),"Сумма и расход: числа",IF(OR(F85&lt;0,G85&lt;0),"Суммы должны быть &gt;=0",IF(OR(C85="Покупка",C85="Продажа",C85="Выплата"),IF(COUNTIFS(Позиции!$B$8:$B$107,D85)&lt;&gt;1,"Проверьте код",IF(OR(C85="Покупка",C85="Продажа"),IF(AND(ISNUMBER(E85),E85&gt;0),"","Проверьте количество"),"")),IF(OR(C85="Пополнение",C85="Вывод",C85="Расход"),"","Неизвестный тип"))))))</x:f>
      </x:c>
    </x:row>
    <x:row r="86" ht="24" customHeight="1">
      <x:c r="A86" s="2"/>
      <x:c r="B86" s="6"/>
      <x:c r="C86" s="5"/>
      <x:c r="D86" s="5"/>
      <x:c r="E86" s="16"/>
      <x:c r="F86" s="17"/>
      <x:c r="G86" s="17"/>
      <x:c r="H86" s="5"/>
      <x:c r="I86" s="10" t="str">
        <x:f>IF(C86="","",IF(OR(C86="Пополнение",C86="Продажа",C86="Выплата"),F86,IF(OR(C86="Вывод",C86="Покупка"),-F86,0))-G86)</x:f>
      </x:c>
      <x:c r="J86" s="10" t="str">
        <x:f>IF(C86="","",IF(C86="Покупка",E86,IF(C86="Продажа",-E86,0)))</x:f>
      </x:c>
      <x:c r="K86" s="10" t="str">
        <x:f>IF(C86="","",IF(C86="Пополнение",F86,IF(C86="Вывод",-F86,0)))</x:f>
      </x:c>
      <x:c r="L86" s="18" t="n">
        <x:f>IF(AND(ISNUMBER(B86),ISNUMBER(Доходность!$C$5),ISNUMBER(Доходность!$C$6),Доходность!$C$6&gt;Доходность!$C$5,B86&gt;Доходность!$C$5,B86&lt;=Доходность!$C$6),(Доходность!$C$6-B86)/(Доходность!$C$6-Доходность!$C$5),0)</x:f>
        <x:v>0</x:v>
      </x:c>
      <x:c r="M86" s="10" t="str">
        <x:f>IF(C86="","",K86*L86)</x:f>
      </x:c>
      <x:c r="N86" s="2" t="str">
        <x:f>IF(C86="",IF(COUNTA(B86:H86)&gt;0,"Укажите тип",""),IF(NOT(ISNUMBER(B86)),"Укажите дату",IF(OR(NOT(ISNUMBER(F86)),NOT(ISNUMBER(G86))),"Сумма и расход: числа",IF(OR(F86&lt;0,G86&lt;0),"Суммы должны быть &gt;=0",IF(OR(C86="Покупка",C86="Продажа",C86="Выплата"),IF(COUNTIFS(Позиции!$B$8:$B$107,D86)&lt;&gt;1,"Проверьте код",IF(OR(C86="Покупка",C86="Продажа"),IF(AND(ISNUMBER(E86),E86&gt;0),"","Проверьте количество"),"")),IF(OR(C86="Пополнение",C86="Вывод",C86="Расход"),"","Неизвестный тип"))))))</x:f>
      </x:c>
    </x:row>
    <x:row r="87" ht="24" customHeight="1">
      <x:c r="A87" s="2"/>
      <x:c r="B87" s="6"/>
      <x:c r="C87" s="5"/>
      <x:c r="D87" s="5"/>
      <x:c r="E87" s="16"/>
      <x:c r="F87" s="17"/>
      <x:c r="G87" s="17"/>
      <x:c r="H87" s="5"/>
      <x:c r="I87" s="10" t="str">
        <x:f>IF(C87="","",IF(OR(C87="Пополнение",C87="Продажа",C87="Выплата"),F87,IF(OR(C87="Вывод",C87="Покупка"),-F87,0))-G87)</x:f>
      </x:c>
      <x:c r="J87" s="10" t="str">
        <x:f>IF(C87="","",IF(C87="Покупка",E87,IF(C87="Продажа",-E87,0)))</x:f>
      </x:c>
      <x:c r="K87" s="10" t="str">
        <x:f>IF(C87="","",IF(C87="Пополнение",F87,IF(C87="Вывод",-F87,0)))</x:f>
      </x:c>
      <x:c r="L87" s="18" t="n">
        <x:f>IF(AND(ISNUMBER(B87),ISNUMBER(Доходность!$C$5),ISNUMBER(Доходность!$C$6),Доходность!$C$6&gt;Доходность!$C$5,B87&gt;Доходность!$C$5,B87&lt;=Доходность!$C$6),(Доходность!$C$6-B87)/(Доходность!$C$6-Доходность!$C$5),0)</x:f>
        <x:v>0</x:v>
      </x:c>
      <x:c r="M87" s="10" t="str">
        <x:f>IF(C87="","",K87*L87)</x:f>
      </x:c>
      <x:c r="N87" s="2" t="str">
        <x:f>IF(C87="",IF(COUNTA(B87:H87)&gt;0,"Укажите тип",""),IF(NOT(ISNUMBER(B87)),"Укажите дату",IF(OR(NOT(ISNUMBER(F87)),NOT(ISNUMBER(G87))),"Сумма и расход: числа",IF(OR(F87&lt;0,G87&lt;0),"Суммы должны быть &gt;=0",IF(OR(C87="Покупка",C87="Продажа",C87="Выплата"),IF(COUNTIFS(Позиции!$B$8:$B$107,D87)&lt;&gt;1,"Проверьте код",IF(OR(C87="Покупка",C87="Продажа"),IF(AND(ISNUMBER(E87),E87&gt;0),"","Проверьте количество"),"")),IF(OR(C87="Пополнение",C87="Вывод",C87="Расход"),"","Неизвестный тип"))))))</x:f>
      </x:c>
    </x:row>
    <x:row r="88" ht="24" customHeight="1">
      <x:c r="A88" s="2"/>
      <x:c r="B88" s="6"/>
      <x:c r="C88" s="5"/>
      <x:c r="D88" s="5"/>
      <x:c r="E88" s="16"/>
      <x:c r="F88" s="17"/>
      <x:c r="G88" s="17"/>
      <x:c r="H88" s="5"/>
      <x:c r="I88" s="10" t="str">
        <x:f>IF(C88="","",IF(OR(C88="Пополнение",C88="Продажа",C88="Выплата"),F88,IF(OR(C88="Вывод",C88="Покупка"),-F88,0))-G88)</x:f>
      </x:c>
      <x:c r="J88" s="10" t="str">
        <x:f>IF(C88="","",IF(C88="Покупка",E88,IF(C88="Продажа",-E88,0)))</x:f>
      </x:c>
      <x:c r="K88" s="10" t="str">
        <x:f>IF(C88="","",IF(C88="Пополнение",F88,IF(C88="Вывод",-F88,0)))</x:f>
      </x:c>
      <x:c r="L88" s="18" t="n">
        <x:f>IF(AND(ISNUMBER(B88),ISNUMBER(Доходность!$C$5),ISNUMBER(Доходность!$C$6),Доходность!$C$6&gt;Доходность!$C$5,B88&gt;Доходность!$C$5,B88&lt;=Доходность!$C$6),(Доходность!$C$6-B88)/(Доходность!$C$6-Доходность!$C$5),0)</x:f>
        <x:v>0</x:v>
      </x:c>
      <x:c r="M88" s="10" t="str">
        <x:f>IF(C88="","",K88*L88)</x:f>
      </x:c>
      <x:c r="N88" s="2" t="str">
        <x:f>IF(C88="",IF(COUNTA(B88:H88)&gt;0,"Укажите тип",""),IF(NOT(ISNUMBER(B88)),"Укажите дату",IF(OR(NOT(ISNUMBER(F88)),NOT(ISNUMBER(G88))),"Сумма и расход: числа",IF(OR(F88&lt;0,G88&lt;0),"Суммы должны быть &gt;=0",IF(OR(C88="Покупка",C88="Продажа",C88="Выплата"),IF(COUNTIFS(Позиции!$B$8:$B$107,D88)&lt;&gt;1,"Проверьте код",IF(OR(C88="Покупка",C88="Продажа"),IF(AND(ISNUMBER(E88),E88&gt;0),"","Проверьте количество"),"")),IF(OR(C88="Пополнение",C88="Вывод",C88="Расход"),"","Неизвестный тип"))))))</x:f>
      </x:c>
    </x:row>
    <x:row r="89" ht="24" customHeight="1">
      <x:c r="A89" s="2"/>
      <x:c r="B89" s="6"/>
      <x:c r="C89" s="5"/>
      <x:c r="D89" s="5"/>
      <x:c r="E89" s="16"/>
      <x:c r="F89" s="17"/>
      <x:c r="G89" s="17"/>
      <x:c r="H89" s="5"/>
      <x:c r="I89" s="10" t="str">
        <x:f>IF(C89="","",IF(OR(C89="Пополнение",C89="Продажа",C89="Выплата"),F89,IF(OR(C89="Вывод",C89="Покупка"),-F89,0))-G89)</x:f>
      </x:c>
      <x:c r="J89" s="10" t="str">
        <x:f>IF(C89="","",IF(C89="Покупка",E89,IF(C89="Продажа",-E89,0)))</x:f>
      </x:c>
      <x:c r="K89" s="10" t="str">
        <x:f>IF(C89="","",IF(C89="Пополнение",F89,IF(C89="Вывод",-F89,0)))</x:f>
      </x:c>
      <x:c r="L89" s="18" t="n">
        <x:f>IF(AND(ISNUMBER(B89),ISNUMBER(Доходность!$C$5),ISNUMBER(Доходность!$C$6),Доходность!$C$6&gt;Доходность!$C$5,B89&gt;Доходность!$C$5,B89&lt;=Доходность!$C$6),(Доходность!$C$6-B89)/(Доходность!$C$6-Доходность!$C$5),0)</x:f>
        <x:v>0</x:v>
      </x:c>
      <x:c r="M89" s="10" t="str">
        <x:f>IF(C89="","",K89*L89)</x:f>
      </x:c>
      <x:c r="N89" s="2" t="str">
        <x:f>IF(C89="",IF(COUNTA(B89:H89)&gt;0,"Укажите тип",""),IF(NOT(ISNUMBER(B89)),"Укажите дату",IF(OR(NOT(ISNUMBER(F89)),NOT(ISNUMBER(G89))),"Сумма и расход: числа",IF(OR(F89&lt;0,G89&lt;0),"Суммы должны быть &gt;=0",IF(OR(C89="Покупка",C89="Продажа",C89="Выплата"),IF(COUNTIFS(Позиции!$B$8:$B$107,D89)&lt;&gt;1,"Проверьте код",IF(OR(C89="Покупка",C89="Продажа"),IF(AND(ISNUMBER(E89),E89&gt;0),"","Проверьте количество"),"")),IF(OR(C89="Пополнение",C89="Вывод",C89="Расход"),"","Неизвестный тип"))))))</x:f>
      </x:c>
    </x:row>
    <x:row r="90" ht="24" customHeight="1">
      <x:c r="A90" s="2"/>
      <x:c r="B90" s="6"/>
      <x:c r="C90" s="5"/>
      <x:c r="D90" s="5"/>
      <x:c r="E90" s="16"/>
      <x:c r="F90" s="17"/>
      <x:c r="G90" s="17"/>
      <x:c r="H90" s="5"/>
      <x:c r="I90" s="10" t="str">
        <x:f>IF(C90="","",IF(OR(C90="Пополнение",C90="Продажа",C90="Выплата"),F90,IF(OR(C90="Вывод",C90="Покупка"),-F90,0))-G90)</x:f>
      </x:c>
      <x:c r="J90" s="10" t="str">
        <x:f>IF(C90="","",IF(C90="Покупка",E90,IF(C90="Продажа",-E90,0)))</x:f>
      </x:c>
      <x:c r="K90" s="10" t="str">
        <x:f>IF(C90="","",IF(C90="Пополнение",F90,IF(C90="Вывод",-F90,0)))</x:f>
      </x:c>
      <x:c r="L90" s="18" t="n">
        <x:f>IF(AND(ISNUMBER(B90),ISNUMBER(Доходность!$C$5),ISNUMBER(Доходность!$C$6),Доходность!$C$6&gt;Доходность!$C$5,B90&gt;Доходность!$C$5,B90&lt;=Доходность!$C$6),(Доходность!$C$6-B90)/(Доходность!$C$6-Доходность!$C$5),0)</x:f>
        <x:v>0</x:v>
      </x:c>
      <x:c r="M90" s="10" t="str">
        <x:f>IF(C90="","",K90*L90)</x:f>
      </x:c>
      <x:c r="N90" s="2" t="str">
        <x:f>IF(C90="",IF(COUNTA(B90:H90)&gt;0,"Укажите тип",""),IF(NOT(ISNUMBER(B90)),"Укажите дату",IF(OR(NOT(ISNUMBER(F90)),NOT(ISNUMBER(G90))),"Сумма и расход: числа",IF(OR(F90&lt;0,G90&lt;0),"Суммы должны быть &gt;=0",IF(OR(C90="Покупка",C90="Продажа",C90="Выплата"),IF(COUNTIFS(Позиции!$B$8:$B$107,D90)&lt;&gt;1,"Проверьте код",IF(OR(C90="Покупка",C90="Продажа"),IF(AND(ISNUMBER(E90),E90&gt;0),"","Проверьте количество"),"")),IF(OR(C90="Пополнение",C90="Вывод",C90="Расход"),"","Неизвестный тип"))))))</x:f>
      </x:c>
    </x:row>
    <x:row r="91" ht="24" customHeight="1">
      <x:c r="A91" s="2"/>
      <x:c r="B91" s="6"/>
      <x:c r="C91" s="5"/>
      <x:c r="D91" s="5"/>
      <x:c r="E91" s="16"/>
      <x:c r="F91" s="17"/>
      <x:c r="G91" s="17"/>
      <x:c r="H91" s="5"/>
      <x:c r="I91" s="10" t="str">
        <x:f>IF(C91="","",IF(OR(C91="Пополнение",C91="Продажа",C91="Выплата"),F91,IF(OR(C91="Вывод",C91="Покупка"),-F91,0))-G91)</x:f>
      </x:c>
      <x:c r="J91" s="10" t="str">
        <x:f>IF(C91="","",IF(C91="Покупка",E91,IF(C91="Продажа",-E91,0)))</x:f>
      </x:c>
      <x:c r="K91" s="10" t="str">
        <x:f>IF(C91="","",IF(C91="Пополнение",F91,IF(C91="Вывод",-F91,0)))</x:f>
      </x:c>
      <x:c r="L91" s="18" t="n">
        <x:f>IF(AND(ISNUMBER(B91),ISNUMBER(Доходность!$C$5),ISNUMBER(Доходность!$C$6),Доходность!$C$6&gt;Доходность!$C$5,B91&gt;Доходность!$C$5,B91&lt;=Доходность!$C$6),(Доходность!$C$6-B91)/(Доходность!$C$6-Доходность!$C$5),0)</x:f>
        <x:v>0</x:v>
      </x:c>
      <x:c r="M91" s="10" t="str">
        <x:f>IF(C91="","",K91*L91)</x:f>
      </x:c>
      <x:c r="N91" s="2" t="str">
        <x:f>IF(C91="",IF(COUNTA(B91:H91)&gt;0,"Укажите тип",""),IF(NOT(ISNUMBER(B91)),"Укажите дату",IF(OR(NOT(ISNUMBER(F91)),NOT(ISNUMBER(G91))),"Сумма и расход: числа",IF(OR(F91&lt;0,G91&lt;0),"Суммы должны быть &gt;=0",IF(OR(C91="Покупка",C91="Продажа",C91="Выплата"),IF(COUNTIFS(Позиции!$B$8:$B$107,D91)&lt;&gt;1,"Проверьте код",IF(OR(C91="Покупка",C91="Продажа"),IF(AND(ISNUMBER(E91),E91&gt;0),"","Проверьте количество"),"")),IF(OR(C91="Пополнение",C91="Вывод",C91="Расход"),"","Неизвестный тип"))))))</x:f>
      </x:c>
    </x:row>
    <x:row r="92" ht="24" customHeight="1">
      <x:c r="A92" s="2"/>
      <x:c r="B92" s="6"/>
      <x:c r="C92" s="5"/>
      <x:c r="D92" s="5"/>
      <x:c r="E92" s="16"/>
      <x:c r="F92" s="17"/>
      <x:c r="G92" s="17"/>
      <x:c r="H92" s="5"/>
      <x:c r="I92" s="10" t="str">
        <x:f>IF(C92="","",IF(OR(C92="Пополнение",C92="Продажа",C92="Выплата"),F92,IF(OR(C92="Вывод",C92="Покупка"),-F92,0))-G92)</x:f>
      </x:c>
      <x:c r="J92" s="10" t="str">
        <x:f>IF(C92="","",IF(C92="Покупка",E92,IF(C92="Продажа",-E92,0)))</x:f>
      </x:c>
      <x:c r="K92" s="10" t="str">
        <x:f>IF(C92="","",IF(C92="Пополнение",F92,IF(C92="Вывод",-F92,0)))</x:f>
      </x:c>
      <x:c r="L92" s="18" t="n">
        <x:f>IF(AND(ISNUMBER(B92),ISNUMBER(Доходность!$C$5),ISNUMBER(Доходность!$C$6),Доходность!$C$6&gt;Доходность!$C$5,B92&gt;Доходность!$C$5,B92&lt;=Доходность!$C$6),(Доходность!$C$6-B92)/(Доходность!$C$6-Доходность!$C$5),0)</x:f>
        <x:v>0</x:v>
      </x:c>
      <x:c r="M92" s="10" t="str">
        <x:f>IF(C92="","",K92*L92)</x:f>
      </x:c>
      <x:c r="N92" s="2" t="str">
        <x:f>IF(C92="",IF(COUNTA(B92:H92)&gt;0,"Укажите тип",""),IF(NOT(ISNUMBER(B92)),"Укажите дату",IF(OR(NOT(ISNUMBER(F92)),NOT(ISNUMBER(G92))),"Сумма и расход: числа",IF(OR(F92&lt;0,G92&lt;0),"Суммы должны быть &gt;=0",IF(OR(C92="Покупка",C92="Продажа",C92="Выплата"),IF(COUNTIFS(Позиции!$B$8:$B$107,D92)&lt;&gt;1,"Проверьте код",IF(OR(C92="Покупка",C92="Продажа"),IF(AND(ISNUMBER(E92),E92&gt;0),"","Проверьте количество"),"")),IF(OR(C92="Пополнение",C92="Вывод",C92="Расход"),"","Неизвестный тип"))))))</x:f>
      </x:c>
    </x:row>
    <x:row r="93" ht="24" customHeight="1">
      <x:c r="A93" s="2"/>
      <x:c r="B93" s="6"/>
      <x:c r="C93" s="5"/>
      <x:c r="D93" s="5"/>
      <x:c r="E93" s="16"/>
      <x:c r="F93" s="17"/>
      <x:c r="G93" s="17"/>
      <x:c r="H93" s="5"/>
      <x:c r="I93" s="10" t="str">
        <x:f>IF(C93="","",IF(OR(C93="Пополнение",C93="Продажа",C93="Выплата"),F93,IF(OR(C93="Вывод",C93="Покупка"),-F93,0))-G93)</x:f>
      </x:c>
      <x:c r="J93" s="10" t="str">
        <x:f>IF(C93="","",IF(C93="Покупка",E93,IF(C93="Продажа",-E93,0)))</x:f>
      </x:c>
      <x:c r="K93" s="10" t="str">
        <x:f>IF(C93="","",IF(C93="Пополнение",F93,IF(C93="Вывод",-F93,0)))</x:f>
      </x:c>
      <x:c r="L93" s="18" t="n">
        <x:f>IF(AND(ISNUMBER(B93),ISNUMBER(Доходность!$C$5),ISNUMBER(Доходность!$C$6),Доходность!$C$6&gt;Доходность!$C$5,B93&gt;Доходность!$C$5,B93&lt;=Доходность!$C$6),(Доходность!$C$6-B93)/(Доходность!$C$6-Доходность!$C$5),0)</x:f>
        <x:v>0</x:v>
      </x:c>
      <x:c r="M93" s="10" t="str">
        <x:f>IF(C93="","",K93*L93)</x:f>
      </x:c>
      <x:c r="N93" s="2" t="str">
        <x:f>IF(C93="",IF(COUNTA(B93:H93)&gt;0,"Укажите тип",""),IF(NOT(ISNUMBER(B93)),"Укажите дату",IF(OR(NOT(ISNUMBER(F93)),NOT(ISNUMBER(G93))),"Сумма и расход: числа",IF(OR(F93&lt;0,G93&lt;0),"Суммы должны быть &gt;=0",IF(OR(C93="Покупка",C93="Продажа",C93="Выплата"),IF(COUNTIFS(Позиции!$B$8:$B$107,D93)&lt;&gt;1,"Проверьте код",IF(OR(C93="Покупка",C93="Продажа"),IF(AND(ISNUMBER(E93),E93&gt;0),"","Проверьте количество"),"")),IF(OR(C93="Пополнение",C93="Вывод",C93="Расход"),"","Неизвестный тип"))))))</x:f>
      </x:c>
    </x:row>
    <x:row r="94" ht="24" customHeight="1">
      <x:c r="A94" s="2"/>
      <x:c r="B94" s="6"/>
      <x:c r="C94" s="5"/>
      <x:c r="D94" s="5"/>
      <x:c r="E94" s="16"/>
      <x:c r="F94" s="17"/>
      <x:c r="G94" s="17"/>
      <x:c r="H94" s="5"/>
      <x:c r="I94" s="10" t="str">
        <x:f>IF(C94="","",IF(OR(C94="Пополнение",C94="Продажа",C94="Выплата"),F94,IF(OR(C94="Вывод",C94="Покупка"),-F94,0))-G94)</x:f>
      </x:c>
      <x:c r="J94" s="10" t="str">
        <x:f>IF(C94="","",IF(C94="Покупка",E94,IF(C94="Продажа",-E94,0)))</x:f>
      </x:c>
      <x:c r="K94" s="10" t="str">
        <x:f>IF(C94="","",IF(C94="Пополнение",F94,IF(C94="Вывод",-F94,0)))</x:f>
      </x:c>
      <x:c r="L94" s="18" t="n">
        <x:f>IF(AND(ISNUMBER(B94),ISNUMBER(Доходность!$C$5),ISNUMBER(Доходность!$C$6),Доходность!$C$6&gt;Доходность!$C$5,B94&gt;Доходность!$C$5,B94&lt;=Доходность!$C$6),(Доходность!$C$6-B94)/(Доходность!$C$6-Доходность!$C$5),0)</x:f>
        <x:v>0</x:v>
      </x:c>
      <x:c r="M94" s="10" t="str">
        <x:f>IF(C94="","",K94*L94)</x:f>
      </x:c>
      <x:c r="N94" s="2" t="str">
        <x:f>IF(C94="",IF(COUNTA(B94:H94)&gt;0,"Укажите тип",""),IF(NOT(ISNUMBER(B94)),"Укажите дату",IF(OR(NOT(ISNUMBER(F94)),NOT(ISNUMBER(G94))),"Сумма и расход: числа",IF(OR(F94&lt;0,G94&lt;0),"Суммы должны быть &gt;=0",IF(OR(C94="Покупка",C94="Продажа",C94="Выплата"),IF(COUNTIFS(Позиции!$B$8:$B$107,D94)&lt;&gt;1,"Проверьте код",IF(OR(C94="Покупка",C94="Продажа"),IF(AND(ISNUMBER(E94),E94&gt;0),"","Проверьте количество"),"")),IF(OR(C94="Пополнение",C94="Вывод",C94="Расход"),"","Неизвестный тип"))))))</x:f>
      </x:c>
    </x:row>
    <x:row r="95" ht="24" customHeight="1">
      <x:c r="A95" s="2"/>
      <x:c r="B95" s="6"/>
      <x:c r="C95" s="5"/>
      <x:c r="D95" s="5"/>
      <x:c r="E95" s="16"/>
      <x:c r="F95" s="17"/>
      <x:c r="G95" s="17"/>
      <x:c r="H95" s="5"/>
      <x:c r="I95" s="10" t="str">
        <x:f>IF(C95="","",IF(OR(C95="Пополнение",C95="Продажа",C95="Выплата"),F95,IF(OR(C95="Вывод",C95="Покупка"),-F95,0))-G95)</x:f>
      </x:c>
      <x:c r="J95" s="10" t="str">
        <x:f>IF(C95="","",IF(C95="Покупка",E95,IF(C95="Продажа",-E95,0)))</x:f>
      </x:c>
      <x:c r="K95" s="10" t="str">
        <x:f>IF(C95="","",IF(C95="Пополнение",F95,IF(C95="Вывод",-F95,0)))</x:f>
      </x:c>
      <x:c r="L95" s="18" t="n">
        <x:f>IF(AND(ISNUMBER(B95),ISNUMBER(Доходность!$C$5),ISNUMBER(Доходность!$C$6),Доходность!$C$6&gt;Доходность!$C$5,B95&gt;Доходность!$C$5,B95&lt;=Доходность!$C$6),(Доходность!$C$6-B95)/(Доходность!$C$6-Доходность!$C$5),0)</x:f>
        <x:v>0</x:v>
      </x:c>
      <x:c r="M95" s="10" t="str">
        <x:f>IF(C95="","",K95*L95)</x:f>
      </x:c>
      <x:c r="N95" s="2" t="str">
        <x:f>IF(C95="",IF(COUNTA(B95:H95)&gt;0,"Укажите тип",""),IF(NOT(ISNUMBER(B95)),"Укажите дату",IF(OR(NOT(ISNUMBER(F95)),NOT(ISNUMBER(G95))),"Сумма и расход: числа",IF(OR(F95&lt;0,G95&lt;0),"Суммы должны быть &gt;=0",IF(OR(C95="Покупка",C95="Продажа",C95="Выплата"),IF(COUNTIFS(Позиции!$B$8:$B$107,D95)&lt;&gt;1,"Проверьте код",IF(OR(C95="Покупка",C95="Продажа"),IF(AND(ISNUMBER(E95),E95&gt;0),"","Проверьте количество"),"")),IF(OR(C95="Пополнение",C95="Вывод",C95="Расход"),"","Неизвестный тип"))))))</x:f>
      </x:c>
    </x:row>
    <x:row r="96" ht="24" customHeight="1">
      <x:c r="A96" s="2"/>
      <x:c r="B96" s="6"/>
      <x:c r="C96" s="5"/>
      <x:c r="D96" s="5"/>
      <x:c r="E96" s="16"/>
      <x:c r="F96" s="17"/>
      <x:c r="G96" s="17"/>
      <x:c r="H96" s="5"/>
      <x:c r="I96" s="10" t="str">
        <x:f>IF(C96="","",IF(OR(C96="Пополнение",C96="Продажа",C96="Выплата"),F96,IF(OR(C96="Вывод",C96="Покупка"),-F96,0))-G96)</x:f>
      </x:c>
      <x:c r="J96" s="10" t="str">
        <x:f>IF(C96="","",IF(C96="Покупка",E96,IF(C96="Продажа",-E96,0)))</x:f>
      </x:c>
      <x:c r="K96" s="10" t="str">
        <x:f>IF(C96="","",IF(C96="Пополнение",F96,IF(C96="Вывод",-F96,0)))</x:f>
      </x:c>
      <x:c r="L96" s="18" t="n">
        <x:f>IF(AND(ISNUMBER(B96),ISNUMBER(Доходность!$C$5),ISNUMBER(Доходность!$C$6),Доходность!$C$6&gt;Доходность!$C$5,B96&gt;Доходность!$C$5,B96&lt;=Доходность!$C$6),(Доходность!$C$6-B96)/(Доходность!$C$6-Доходность!$C$5),0)</x:f>
        <x:v>0</x:v>
      </x:c>
      <x:c r="M96" s="10" t="str">
        <x:f>IF(C96="","",K96*L96)</x:f>
      </x:c>
      <x:c r="N96" s="2" t="str">
        <x:f>IF(C96="",IF(COUNTA(B96:H96)&gt;0,"Укажите тип",""),IF(NOT(ISNUMBER(B96)),"Укажите дату",IF(OR(NOT(ISNUMBER(F96)),NOT(ISNUMBER(G96))),"Сумма и расход: числа",IF(OR(F96&lt;0,G96&lt;0),"Суммы должны быть &gt;=0",IF(OR(C96="Покупка",C96="Продажа",C96="Выплата"),IF(COUNTIFS(Позиции!$B$8:$B$107,D96)&lt;&gt;1,"Проверьте код",IF(OR(C96="Покупка",C96="Продажа"),IF(AND(ISNUMBER(E96),E96&gt;0),"","Проверьте количество"),"")),IF(OR(C96="Пополнение",C96="Вывод",C96="Расход"),"","Неизвестный тип"))))))</x:f>
      </x:c>
    </x:row>
    <x:row r="97" ht="24" customHeight="1">
      <x:c r="A97" s="2"/>
      <x:c r="B97" s="6"/>
      <x:c r="C97" s="5"/>
      <x:c r="D97" s="5"/>
      <x:c r="E97" s="16"/>
      <x:c r="F97" s="17"/>
      <x:c r="G97" s="17"/>
      <x:c r="H97" s="5"/>
      <x:c r="I97" s="10" t="str">
        <x:f>IF(C97="","",IF(OR(C97="Пополнение",C97="Продажа",C97="Выплата"),F97,IF(OR(C97="Вывод",C97="Покупка"),-F97,0))-G97)</x:f>
      </x:c>
      <x:c r="J97" s="10" t="str">
        <x:f>IF(C97="","",IF(C97="Покупка",E97,IF(C97="Продажа",-E97,0)))</x:f>
      </x:c>
      <x:c r="K97" s="10" t="str">
        <x:f>IF(C97="","",IF(C97="Пополнение",F97,IF(C97="Вывод",-F97,0)))</x:f>
      </x:c>
      <x:c r="L97" s="18" t="n">
        <x:f>IF(AND(ISNUMBER(B97),ISNUMBER(Доходность!$C$5),ISNUMBER(Доходность!$C$6),Доходность!$C$6&gt;Доходность!$C$5,B97&gt;Доходность!$C$5,B97&lt;=Доходность!$C$6),(Доходность!$C$6-B97)/(Доходность!$C$6-Доходность!$C$5),0)</x:f>
        <x:v>0</x:v>
      </x:c>
      <x:c r="M97" s="10" t="str">
        <x:f>IF(C97="","",K97*L97)</x:f>
      </x:c>
      <x:c r="N97" s="2" t="str">
        <x:f>IF(C97="",IF(COUNTA(B97:H97)&gt;0,"Укажите тип",""),IF(NOT(ISNUMBER(B97)),"Укажите дату",IF(OR(NOT(ISNUMBER(F97)),NOT(ISNUMBER(G97))),"Сумма и расход: числа",IF(OR(F97&lt;0,G97&lt;0),"Суммы должны быть &gt;=0",IF(OR(C97="Покупка",C97="Продажа",C97="Выплата"),IF(COUNTIFS(Позиции!$B$8:$B$107,D97)&lt;&gt;1,"Проверьте код",IF(OR(C97="Покупка",C97="Продажа"),IF(AND(ISNUMBER(E97),E97&gt;0),"","Проверьте количество"),"")),IF(OR(C97="Пополнение",C97="Вывод",C97="Расход"),"","Неизвестный тип"))))))</x:f>
      </x:c>
    </x:row>
    <x:row r="98" ht="24" customHeight="1">
      <x:c r="A98" s="2"/>
      <x:c r="B98" s="6"/>
      <x:c r="C98" s="5"/>
      <x:c r="D98" s="5"/>
      <x:c r="E98" s="16"/>
      <x:c r="F98" s="17"/>
      <x:c r="G98" s="17"/>
      <x:c r="H98" s="5"/>
      <x:c r="I98" s="10" t="str">
        <x:f>IF(C98="","",IF(OR(C98="Пополнение",C98="Продажа",C98="Выплата"),F98,IF(OR(C98="Вывод",C98="Покупка"),-F98,0))-G98)</x:f>
      </x:c>
      <x:c r="J98" s="10" t="str">
        <x:f>IF(C98="","",IF(C98="Покупка",E98,IF(C98="Продажа",-E98,0)))</x:f>
      </x:c>
      <x:c r="K98" s="10" t="str">
        <x:f>IF(C98="","",IF(C98="Пополнение",F98,IF(C98="Вывод",-F98,0)))</x:f>
      </x:c>
      <x:c r="L98" s="18" t="n">
        <x:f>IF(AND(ISNUMBER(B98),ISNUMBER(Доходность!$C$5),ISNUMBER(Доходность!$C$6),Доходность!$C$6&gt;Доходность!$C$5,B98&gt;Доходность!$C$5,B98&lt;=Доходность!$C$6),(Доходность!$C$6-B98)/(Доходность!$C$6-Доходность!$C$5),0)</x:f>
        <x:v>0</x:v>
      </x:c>
      <x:c r="M98" s="10" t="str">
        <x:f>IF(C98="","",K98*L98)</x:f>
      </x:c>
      <x:c r="N98" s="2" t="str">
        <x:f>IF(C98="",IF(COUNTA(B98:H98)&gt;0,"Укажите тип",""),IF(NOT(ISNUMBER(B98)),"Укажите дату",IF(OR(NOT(ISNUMBER(F98)),NOT(ISNUMBER(G98))),"Сумма и расход: числа",IF(OR(F98&lt;0,G98&lt;0),"Суммы должны быть &gt;=0",IF(OR(C98="Покупка",C98="Продажа",C98="Выплата"),IF(COUNTIFS(Позиции!$B$8:$B$107,D98)&lt;&gt;1,"Проверьте код",IF(OR(C98="Покупка",C98="Продажа"),IF(AND(ISNUMBER(E98),E98&gt;0),"","Проверьте количество"),"")),IF(OR(C98="Пополнение",C98="Вывод",C98="Расход"),"","Неизвестный тип"))))))</x:f>
      </x:c>
    </x:row>
    <x:row r="99" ht="24" customHeight="1">
      <x:c r="A99" s="2"/>
      <x:c r="B99" s="6"/>
      <x:c r="C99" s="5"/>
      <x:c r="D99" s="5"/>
      <x:c r="E99" s="16"/>
      <x:c r="F99" s="17"/>
      <x:c r="G99" s="17"/>
      <x:c r="H99" s="5"/>
      <x:c r="I99" s="10" t="str">
        <x:f>IF(C99="","",IF(OR(C99="Пополнение",C99="Продажа",C99="Выплата"),F99,IF(OR(C99="Вывод",C99="Покупка"),-F99,0))-G99)</x:f>
      </x:c>
      <x:c r="J99" s="10" t="str">
        <x:f>IF(C99="","",IF(C99="Покупка",E99,IF(C99="Продажа",-E99,0)))</x:f>
      </x:c>
      <x:c r="K99" s="10" t="str">
        <x:f>IF(C99="","",IF(C99="Пополнение",F99,IF(C99="Вывод",-F99,0)))</x:f>
      </x:c>
      <x:c r="L99" s="18" t="n">
        <x:f>IF(AND(ISNUMBER(B99),ISNUMBER(Доходность!$C$5),ISNUMBER(Доходность!$C$6),Доходность!$C$6&gt;Доходность!$C$5,B99&gt;Доходность!$C$5,B99&lt;=Доходность!$C$6),(Доходность!$C$6-B99)/(Доходность!$C$6-Доходность!$C$5),0)</x:f>
        <x:v>0</x:v>
      </x:c>
      <x:c r="M99" s="10" t="str">
        <x:f>IF(C99="","",K99*L99)</x:f>
      </x:c>
      <x:c r="N99" s="2" t="str">
        <x:f>IF(C99="",IF(COUNTA(B99:H99)&gt;0,"Укажите тип",""),IF(NOT(ISNUMBER(B99)),"Укажите дату",IF(OR(NOT(ISNUMBER(F99)),NOT(ISNUMBER(G99))),"Сумма и расход: числа",IF(OR(F99&lt;0,G99&lt;0),"Суммы должны быть &gt;=0",IF(OR(C99="Покупка",C99="Продажа",C99="Выплата"),IF(COUNTIFS(Позиции!$B$8:$B$107,D99)&lt;&gt;1,"Проверьте код",IF(OR(C99="Покупка",C99="Продажа"),IF(AND(ISNUMBER(E99),E99&gt;0),"","Проверьте количество"),"")),IF(OR(C99="Пополнение",C99="Вывод",C99="Расход"),"","Неизвестный тип"))))))</x:f>
      </x:c>
    </x:row>
    <x:row r="100" ht="24" customHeight="1">
      <x:c r="A100" s="2"/>
      <x:c r="B100" s="6"/>
      <x:c r="C100" s="5"/>
      <x:c r="D100" s="5"/>
      <x:c r="E100" s="16"/>
      <x:c r="F100" s="17"/>
      <x:c r="G100" s="17"/>
      <x:c r="H100" s="5"/>
      <x:c r="I100" s="10" t="str">
        <x:f>IF(C100="","",IF(OR(C100="Пополнение",C100="Продажа",C100="Выплата"),F100,IF(OR(C100="Вывод",C100="Покупка"),-F100,0))-G100)</x:f>
      </x:c>
      <x:c r="J100" s="10" t="str">
        <x:f>IF(C100="","",IF(C100="Покупка",E100,IF(C100="Продажа",-E100,0)))</x:f>
      </x:c>
      <x:c r="K100" s="10" t="str">
        <x:f>IF(C100="","",IF(C100="Пополнение",F100,IF(C100="Вывод",-F100,0)))</x:f>
      </x:c>
      <x:c r="L100" s="18" t="n">
        <x:f>IF(AND(ISNUMBER(B100),ISNUMBER(Доходность!$C$5),ISNUMBER(Доходность!$C$6),Доходность!$C$6&gt;Доходность!$C$5,B100&gt;Доходность!$C$5,B100&lt;=Доходность!$C$6),(Доходность!$C$6-B100)/(Доходность!$C$6-Доходность!$C$5),0)</x:f>
        <x:v>0</x:v>
      </x:c>
      <x:c r="M100" s="10" t="str">
        <x:f>IF(C100="","",K100*L100)</x:f>
      </x:c>
      <x:c r="N100" s="2" t="str">
        <x:f>IF(C100="",IF(COUNTA(B100:H100)&gt;0,"Укажите тип",""),IF(NOT(ISNUMBER(B100)),"Укажите дату",IF(OR(NOT(ISNUMBER(F100)),NOT(ISNUMBER(G100))),"Сумма и расход: числа",IF(OR(F100&lt;0,G100&lt;0),"Суммы должны быть &gt;=0",IF(OR(C100="Покупка",C100="Продажа",C100="Выплата"),IF(COUNTIFS(Позиции!$B$8:$B$107,D100)&lt;&gt;1,"Проверьте код",IF(OR(C100="Покупка",C100="Продажа"),IF(AND(ISNUMBER(E100),E100&gt;0),"","Проверьте количество"),"")),IF(OR(C100="Пополнение",C100="Вывод",C100="Расход"),"","Неизвестный тип"))))))</x:f>
      </x:c>
    </x:row>
    <x:row r="101" ht="24" customHeight="1">
      <x:c r="A101" s="2"/>
      <x:c r="B101" s="6"/>
      <x:c r="C101" s="5"/>
      <x:c r="D101" s="5"/>
      <x:c r="E101" s="16"/>
      <x:c r="F101" s="17"/>
      <x:c r="G101" s="17"/>
      <x:c r="H101" s="5"/>
      <x:c r="I101" s="10" t="str">
        <x:f>IF(C101="","",IF(OR(C101="Пополнение",C101="Продажа",C101="Выплата"),F101,IF(OR(C101="Вывод",C101="Покупка"),-F101,0))-G101)</x:f>
      </x:c>
      <x:c r="J101" s="10" t="str">
        <x:f>IF(C101="","",IF(C101="Покупка",E101,IF(C101="Продажа",-E101,0)))</x:f>
      </x:c>
      <x:c r="K101" s="10" t="str">
        <x:f>IF(C101="","",IF(C101="Пополнение",F101,IF(C101="Вывод",-F101,0)))</x:f>
      </x:c>
      <x:c r="L101" s="18" t="n">
        <x:f>IF(AND(ISNUMBER(B101),ISNUMBER(Доходность!$C$5),ISNUMBER(Доходность!$C$6),Доходность!$C$6&gt;Доходность!$C$5,B101&gt;Доходность!$C$5,B101&lt;=Доходность!$C$6),(Доходность!$C$6-B101)/(Доходность!$C$6-Доходность!$C$5),0)</x:f>
        <x:v>0</x:v>
      </x:c>
      <x:c r="M101" s="10" t="str">
        <x:f>IF(C101="","",K101*L101)</x:f>
      </x:c>
      <x:c r="N101" s="2" t="str">
        <x:f>IF(C101="",IF(COUNTA(B101:H101)&gt;0,"Укажите тип",""),IF(NOT(ISNUMBER(B101)),"Укажите дату",IF(OR(NOT(ISNUMBER(F101)),NOT(ISNUMBER(G101))),"Сумма и расход: числа",IF(OR(F101&lt;0,G101&lt;0),"Суммы должны быть &gt;=0",IF(OR(C101="Покупка",C101="Продажа",C101="Выплата"),IF(COUNTIFS(Позиции!$B$8:$B$107,D101)&lt;&gt;1,"Проверьте код",IF(OR(C101="Покупка",C101="Продажа"),IF(AND(ISNUMBER(E101),E101&gt;0),"","Проверьте количество"),"")),IF(OR(C101="Пополнение",C101="Вывод",C101="Расход"),"","Неизвестный тип"))))))</x:f>
      </x:c>
    </x:row>
    <x:row r="102" ht="24" customHeight="1">
      <x:c r="A102" s="2"/>
      <x:c r="B102" s="6"/>
      <x:c r="C102" s="5"/>
      <x:c r="D102" s="5"/>
      <x:c r="E102" s="16"/>
      <x:c r="F102" s="17"/>
      <x:c r="G102" s="17"/>
      <x:c r="H102" s="5"/>
      <x:c r="I102" s="10" t="str">
        <x:f>IF(C102="","",IF(OR(C102="Пополнение",C102="Продажа",C102="Выплата"),F102,IF(OR(C102="Вывод",C102="Покупка"),-F102,0))-G102)</x:f>
      </x:c>
      <x:c r="J102" s="10" t="str">
        <x:f>IF(C102="","",IF(C102="Покупка",E102,IF(C102="Продажа",-E102,0)))</x:f>
      </x:c>
      <x:c r="K102" s="10" t="str">
        <x:f>IF(C102="","",IF(C102="Пополнение",F102,IF(C102="Вывод",-F102,0)))</x:f>
      </x:c>
      <x:c r="L102" s="18" t="n">
        <x:f>IF(AND(ISNUMBER(B102),ISNUMBER(Доходность!$C$5),ISNUMBER(Доходность!$C$6),Доходность!$C$6&gt;Доходность!$C$5,B102&gt;Доходность!$C$5,B102&lt;=Доходность!$C$6),(Доходность!$C$6-B102)/(Доходность!$C$6-Доходность!$C$5),0)</x:f>
        <x:v>0</x:v>
      </x:c>
      <x:c r="M102" s="10" t="str">
        <x:f>IF(C102="","",K102*L102)</x:f>
      </x:c>
      <x:c r="N102" s="2" t="str">
        <x:f>IF(C102="",IF(COUNTA(B102:H102)&gt;0,"Укажите тип",""),IF(NOT(ISNUMBER(B102)),"Укажите дату",IF(OR(NOT(ISNUMBER(F102)),NOT(ISNUMBER(G102))),"Сумма и расход: числа",IF(OR(F102&lt;0,G102&lt;0),"Суммы должны быть &gt;=0",IF(OR(C102="Покупка",C102="Продажа",C102="Выплата"),IF(COUNTIFS(Позиции!$B$8:$B$107,D102)&lt;&gt;1,"Проверьте код",IF(OR(C102="Покупка",C102="Продажа"),IF(AND(ISNUMBER(E102),E102&gt;0),"","Проверьте количество"),"")),IF(OR(C102="Пополнение",C102="Вывод",C102="Расход"),"","Неизвестный тип"))))))</x:f>
      </x:c>
    </x:row>
    <x:row r="103" ht="24" customHeight="1">
      <x:c r="A103" s="2"/>
      <x:c r="B103" s="6"/>
      <x:c r="C103" s="5"/>
      <x:c r="D103" s="5"/>
      <x:c r="E103" s="16"/>
      <x:c r="F103" s="17"/>
      <x:c r="G103" s="17"/>
      <x:c r="H103" s="5"/>
      <x:c r="I103" s="10" t="str">
        <x:f>IF(C103="","",IF(OR(C103="Пополнение",C103="Продажа",C103="Выплата"),F103,IF(OR(C103="Вывод",C103="Покупка"),-F103,0))-G103)</x:f>
      </x:c>
      <x:c r="J103" s="10" t="str">
        <x:f>IF(C103="","",IF(C103="Покупка",E103,IF(C103="Продажа",-E103,0)))</x:f>
      </x:c>
      <x:c r="K103" s="10" t="str">
        <x:f>IF(C103="","",IF(C103="Пополнение",F103,IF(C103="Вывод",-F103,0)))</x:f>
      </x:c>
      <x:c r="L103" s="18" t="n">
        <x:f>IF(AND(ISNUMBER(B103),ISNUMBER(Доходность!$C$5),ISNUMBER(Доходность!$C$6),Доходность!$C$6&gt;Доходность!$C$5,B103&gt;Доходность!$C$5,B103&lt;=Доходность!$C$6),(Доходность!$C$6-B103)/(Доходность!$C$6-Доходность!$C$5),0)</x:f>
        <x:v>0</x:v>
      </x:c>
      <x:c r="M103" s="10" t="str">
        <x:f>IF(C103="","",K103*L103)</x:f>
      </x:c>
      <x:c r="N103" s="2" t="str">
        <x:f>IF(C103="",IF(COUNTA(B103:H103)&gt;0,"Укажите тип",""),IF(NOT(ISNUMBER(B103)),"Укажите дату",IF(OR(NOT(ISNUMBER(F103)),NOT(ISNUMBER(G103))),"Сумма и расход: числа",IF(OR(F103&lt;0,G103&lt;0),"Суммы должны быть &gt;=0",IF(OR(C103="Покупка",C103="Продажа",C103="Выплата"),IF(COUNTIFS(Позиции!$B$8:$B$107,D103)&lt;&gt;1,"Проверьте код",IF(OR(C103="Покупка",C103="Продажа"),IF(AND(ISNUMBER(E103),E103&gt;0),"","Проверьте количество"),"")),IF(OR(C103="Пополнение",C103="Вывод",C103="Расход"),"","Неизвестный тип"))))))</x:f>
      </x:c>
    </x:row>
    <x:row r="104" ht="24" customHeight="1">
      <x:c r="A104" s="2"/>
      <x:c r="B104" s="6"/>
      <x:c r="C104" s="5"/>
      <x:c r="D104" s="5"/>
      <x:c r="E104" s="16"/>
      <x:c r="F104" s="17"/>
      <x:c r="G104" s="17"/>
      <x:c r="H104" s="5"/>
      <x:c r="I104" s="10" t="str">
        <x:f>IF(C104="","",IF(OR(C104="Пополнение",C104="Продажа",C104="Выплата"),F104,IF(OR(C104="Вывод",C104="Покупка"),-F104,0))-G104)</x:f>
      </x:c>
      <x:c r="J104" s="10" t="str">
        <x:f>IF(C104="","",IF(C104="Покупка",E104,IF(C104="Продажа",-E104,0)))</x:f>
      </x:c>
      <x:c r="K104" s="10" t="str">
        <x:f>IF(C104="","",IF(C104="Пополнение",F104,IF(C104="Вывод",-F104,0)))</x:f>
      </x:c>
      <x:c r="L104" s="18" t="n">
        <x:f>IF(AND(ISNUMBER(B104),ISNUMBER(Доходность!$C$5),ISNUMBER(Доходность!$C$6),Доходность!$C$6&gt;Доходность!$C$5,B104&gt;Доходность!$C$5,B104&lt;=Доходность!$C$6),(Доходность!$C$6-B104)/(Доходность!$C$6-Доходность!$C$5),0)</x:f>
        <x:v>0</x:v>
      </x:c>
      <x:c r="M104" s="10" t="str">
        <x:f>IF(C104="","",K104*L104)</x:f>
      </x:c>
      <x:c r="N104" s="2" t="str">
        <x:f>IF(C104="",IF(COUNTA(B104:H104)&gt;0,"Укажите тип",""),IF(NOT(ISNUMBER(B104)),"Укажите дату",IF(OR(NOT(ISNUMBER(F104)),NOT(ISNUMBER(G104))),"Сумма и расход: числа",IF(OR(F104&lt;0,G104&lt;0),"Суммы должны быть &gt;=0",IF(OR(C104="Покупка",C104="Продажа",C104="Выплата"),IF(COUNTIFS(Позиции!$B$8:$B$107,D104)&lt;&gt;1,"Проверьте код",IF(OR(C104="Покупка",C104="Продажа"),IF(AND(ISNUMBER(E104),E104&gt;0),"","Проверьте количество"),"")),IF(OR(C104="Пополнение",C104="Вывод",C104="Расход"),"","Неизвестный тип"))))))</x:f>
      </x:c>
    </x:row>
    <x:row r="105" ht="24" customHeight="1">
      <x:c r="A105" s="2"/>
      <x:c r="B105" s="6"/>
      <x:c r="C105" s="5"/>
      <x:c r="D105" s="5"/>
      <x:c r="E105" s="16"/>
      <x:c r="F105" s="17"/>
      <x:c r="G105" s="17"/>
      <x:c r="H105" s="5"/>
      <x:c r="I105" s="10" t="str">
        <x:f>IF(C105="","",IF(OR(C105="Пополнение",C105="Продажа",C105="Выплата"),F105,IF(OR(C105="Вывод",C105="Покупка"),-F105,0))-G105)</x:f>
      </x:c>
      <x:c r="J105" s="10" t="str">
        <x:f>IF(C105="","",IF(C105="Покупка",E105,IF(C105="Продажа",-E105,0)))</x:f>
      </x:c>
      <x:c r="K105" s="10" t="str">
        <x:f>IF(C105="","",IF(C105="Пополнение",F105,IF(C105="Вывод",-F105,0)))</x:f>
      </x:c>
      <x:c r="L105" s="18" t="n">
        <x:f>IF(AND(ISNUMBER(B105),ISNUMBER(Доходность!$C$5),ISNUMBER(Доходность!$C$6),Доходность!$C$6&gt;Доходность!$C$5,B105&gt;Доходность!$C$5,B105&lt;=Доходность!$C$6),(Доходность!$C$6-B105)/(Доходность!$C$6-Доходность!$C$5),0)</x:f>
        <x:v>0</x:v>
      </x:c>
      <x:c r="M105" s="10" t="str">
        <x:f>IF(C105="","",K105*L105)</x:f>
      </x:c>
      <x:c r="N105" s="2" t="str">
        <x:f>IF(C105="",IF(COUNTA(B105:H105)&gt;0,"Укажите тип",""),IF(NOT(ISNUMBER(B105)),"Укажите дату",IF(OR(NOT(ISNUMBER(F105)),NOT(ISNUMBER(G105))),"Сумма и расход: числа",IF(OR(F105&lt;0,G105&lt;0),"Суммы должны быть &gt;=0",IF(OR(C105="Покупка",C105="Продажа",C105="Выплата"),IF(COUNTIFS(Позиции!$B$8:$B$107,D105)&lt;&gt;1,"Проверьте код",IF(OR(C105="Покупка",C105="Продажа"),IF(AND(ISNUMBER(E105),E105&gt;0),"","Проверьте количество"),"")),IF(OR(C105="Пополнение",C105="Вывод",C105="Расход"),"","Неизвестный тип"))))))</x:f>
      </x:c>
    </x:row>
    <x:row r="106" ht="24" customHeight="1">
      <x:c r="A106" s="2"/>
      <x:c r="B106" s="6"/>
      <x:c r="C106" s="5"/>
      <x:c r="D106" s="5"/>
      <x:c r="E106" s="16"/>
      <x:c r="F106" s="17"/>
      <x:c r="G106" s="17"/>
      <x:c r="H106" s="5"/>
      <x:c r="I106" s="10" t="str">
        <x:f>IF(C106="","",IF(OR(C106="Пополнение",C106="Продажа",C106="Выплата"),F106,IF(OR(C106="Вывод",C106="Покупка"),-F106,0))-G106)</x:f>
      </x:c>
      <x:c r="J106" s="10" t="str">
        <x:f>IF(C106="","",IF(C106="Покупка",E106,IF(C106="Продажа",-E106,0)))</x:f>
      </x:c>
      <x:c r="K106" s="10" t="str">
        <x:f>IF(C106="","",IF(C106="Пополнение",F106,IF(C106="Вывод",-F106,0)))</x:f>
      </x:c>
      <x:c r="L106" s="18" t="n">
        <x:f>IF(AND(ISNUMBER(B106),ISNUMBER(Доходность!$C$5),ISNUMBER(Доходность!$C$6),Доходность!$C$6&gt;Доходность!$C$5,B106&gt;Доходность!$C$5,B106&lt;=Доходность!$C$6),(Доходность!$C$6-B106)/(Доходность!$C$6-Доходность!$C$5),0)</x:f>
        <x:v>0</x:v>
      </x:c>
      <x:c r="M106" s="10" t="str">
        <x:f>IF(C106="","",K106*L106)</x:f>
      </x:c>
      <x:c r="N106" s="2" t="str">
        <x:f>IF(C106="",IF(COUNTA(B106:H106)&gt;0,"Укажите тип",""),IF(NOT(ISNUMBER(B106)),"Укажите дату",IF(OR(NOT(ISNUMBER(F106)),NOT(ISNUMBER(G106))),"Сумма и расход: числа",IF(OR(F106&lt;0,G106&lt;0),"Суммы должны быть &gt;=0",IF(OR(C106="Покупка",C106="Продажа",C106="Выплата"),IF(COUNTIFS(Позиции!$B$8:$B$107,D106)&lt;&gt;1,"Проверьте код",IF(OR(C106="Покупка",C106="Продажа"),IF(AND(ISNUMBER(E106),E106&gt;0),"","Проверьте количество"),"")),IF(OR(C106="Пополнение",C106="Вывод",C106="Расход"),"","Неизвестный тип"))))))</x:f>
      </x:c>
    </x:row>
    <x:row r="107" ht="24" customHeight="1">
      <x:c r="A107" s="2"/>
      <x:c r="B107" s="6"/>
      <x:c r="C107" s="5"/>
      <x:c r="D107" s="5"/>
      <x:c r="E107" s="16"/>
      <x:c r="F107" s="17"/>
      <x:c r="G107" s="17"/>
      <x:c r="H107" s="5"/>
      <x:c r="I107" s="10" t="str">
        <x:f>IF(C107="","",IF(OR(C107="Пополнение",C107="Продажа",C107="Выплата"),F107,IF(OR(C107="Вывод",C107="Покупка"),-F107,0))-G107)</x:f>
      </x:c>
      <x:c r="J107" s="10" t="str">
        <x:f>IF(C107="","",IF(C107="Покупка",E107,IF(C107="Продажа",-E107,0)))</x:f>
      </x:c>
      <x:c r="K107" s="10" t="str">
        <x:f>IF(C107="","",IF(C107="Пополнение",F107,IF(C107="Вывод",-F107,0)))</x:f>
      </x:c>
      <x:c r="L107" s="18" t="n">
        <x:f>IF(AND(ISNUMBER(B107),ISNUMBER(Доходность!$C$5),ISNUMBER(Доходность!$C$6),Доходность!$C$6&gt;Доходность!$C$5,B107&gt;Доходность!$C$5,B107&lt;=Доходность!$C$6),(Доходность!$C$6-B107)/(Доходность!$C$6-Доходность!$C$5),0)</x:f>
        <x:v>0</x:v>
      </x:c>
      <x:c r="M107" s="10" t="str">
        <x:f>IF(C107="","",K107*L107)</x:f>
      </x:c>
      <x:c r="N107" s="2" t="str">
        <x:f>IF(C107="",IF(COUNTA(B107:H107)&gt;0,"Укажите тип",""),IF(NOT(ISNUMBER(B107)),"Укажите дату",IF(OR(NOT(ISNUMBER(F107)),NOT(ISNUMBER(G107))),"Сумма и расход: числа",IF(OR(F107&lt;0,G107&lt;0),"Суммы должны быть &gt;=0",IF(OR(C107="Покупка",C107="Продажа",C107="Выплата"),IF(COUNTIFS(Позиции!$B$8:$B$107,D107)&lt;&gt;1,"Проверьте код",IF(OR(C107="Покупка",C107="Продажа"),IF(AND(ISNUMBER(E107),E107&gt;0),"","Проверьте количество"),"")),IF(OR(C107="Пополнение",C107="Вывод",C107="Расход"),"","Неизвестный тип"))))))</x:f>
      </x:c>
    </x:row>
    <x:row r="108" ht="24" customHeight="1">
      <x:c r="A108" s="2"/>
      <x:c r="B108" s="6"/>
      <x:c r="C108" s="5"/>
      <x:c r="D108" s="5"/>
      <x:c r="E108" s="16"/>
      <x:c r="F108" s="17"/>
      <x:c r="G108" s="17"/>
      <x:c r="H108" s="5"/>
      <x:c r="I108" s="10" t="str">
        <x:f>IF(C108="","",IF(OR(C108="Пополнение",C108="Продажа",C108="Выплата"),F108,IF(OR(C108="Вывод",C108="Покупка"),-F108,0))-G108)</x:f>
      </x:c>
      <x:c r="J108" s="10" t="str">
        <x:f>IF(C108="","",IF(C108="Покупка",E108,IF(C108="Продажа",-E108,0)))</x:f>
      </x:c>
      <x:c r="K108" s="10" t="str">
        <x:f>IF(C108="","",IF(C108="Пополнение",F108,IF(C108="Вывод",-F108,0)))</x:f>
      </x:c>
      <x:c r="L108" s="18" t="n">
        <x:f>IF(AND(ISNUMBER(B108),ISNUMBER(Доходность!$C$5),ISNUMBER(Доходность!$C$6),Доходность!$C$6&gt;Доходность!$C$5,B108&gt;Доходность!$C$5,B108&lt;=Доходность!$C$6),(Доходность!$C$6-B108)/(Доходность!$C$6-Доходность!$C$5),0)</x:f>
        <x:v>0</x:v>
      </x:c>
      <x:c r="M108" s="10" t="str">
        <x:f>IF(C108="","",K108*L108)</x:f>
      </x:c>
      <x:c r="N108" s="2" t="str">
        <x:f>IF(C108="",IF(COUNTA(B108:H108)&gt;0,"Укажите тип",""),IF(NOT(ISNUMBER(B108)),"Укажите дату",IF(OR(NOT(ISNUMBER(F108)),NOT(ISNUMBER(G108))),"Сумма и расход: числа",IF(OR(F108&lt;0,G108&lt;0),"Суммы должны быть &gt;=0",IF(OR(C108="Покупка",C108="Продажа",C108="Выплата"),IF(COUNTIFS(Позиции!$B$8:$B$107,D108)&lt;&gt;1,"Проверьте код",IF(OR(C108="Покупка",C108="Продажа"),IF(AND(ISNUMBER(E108),E108&gt;0),"","Проверьте количество"),"")),IF(OR(C108="Пополнение",C108="Вывод",C108="Расход"),"","Неизвестный тип"))))))</x:f>
      </x:c>
    </x:row>
    <x:row r="109" ht="24" customHeight="1">
      <x:c r="A109" s="2"/>
      <x:c r="B109" s="6"/>
      <x:c r="C109" s="5"/>
      <x:c r="D109" s="5"/>
      <x:c r="E109" s="16"/>
      <x:c r="F109" s="17"/>
      <x:c r="G109" s="17"/>
      <x:c r="H109" s="5"/>
      <x:c r="I109" s="10" t="str">
        <x:f>IF(C109="","",IF(OR(C109="Пополнение",C109="Продажа",C109="Выплата"),F109,IF(OR(C109="Вывод",C109="Покупка"),-F109,0))-G109)</x:f>
      </x:c>
      <x:c r="J109" s="10" t="str">
        <x:f>IF(C109="","",IF(C109="Покупка",E109,IF(C109="Продажа",-E109,0)))</x:f>
      </x:c>
      <x:c r="K109" s="10" t="str">
        <x:f>IF(C109="","",IF(C109="Пополнение",F109,IF(C109="Вывод",-F109,0)))</x:f>
      </x:c>
      <x:c r="L109" s="18" t="n">
        <x:f>IF(AND(ISNUMBER(B109),ISNUMBER(Доходность!$C$5),ISNUMBER(Доходность!$C$6),Доходность!$C$6&gt;Доходность!$C$5,B109&gt;Доходность!$C$5,B109&lt;=Доходность!$C$6),(Доходность!$C$6-B109)/(Доходность!$C$6-Доходность!$C$5),0)</x:f>
        <x:v>0</x:v>
      </x:c>
      <x:c r="M109" s="10" t="str">
        <x:f>IF(C109="","",K109*L109)</x:f>
      </x:c>
      <x:c r="N109" s="2" t="str">
        <x:f>IF(C109="",IF(COUNTA(B109:H109)&gt;0,"Укажите тип",""),IF(NOT(ISNUMBER(B109)),"Укажите дату",IF(OR(NOT(ISNUMBER(F109)),NOT(ISNUMBER(G109))),"Сумма и расход: числа",IF(OR(F109&lt;0,G109&lt;0),"Суммы должны быть &gt;=0",IF(OR(C109="Покупка",C109="Продажа",C109="Выплата"),IF(COUNTIFS(Позиции!$B$8:$B$107,D109)&lt;&gt;1,"Проверьте код",IF(OR(C109="Покупка",C109="Продажа"),IF(AND(ISNUMBER(E109),E109&gt;0),"","Проверьте количество"),"")),IF(OR(C109="Пополнение",C109="Вывод",C109="Расход"),"","Неизвестный тип"))))))</x:f>
      </x:c>
    </x:row>
    <x:row r="110" ht="24" customHeight="1">
      <x:c r="A110" s="2"/>
      <x:c r="B110" s="6"/>
      <x:c r="C110" s="5"/>
      <x:c r="D110" s="5"/>
      <x:c r="E110" s="16"/>
      <x:c r="F110" s="17"/>
      <x:c r="G110" s="17"/>
      <x:c r="H110" s="5"/>
      <x:c r="I110" s="10" t="str">
        <x:f>IF(C110="","",IF(OR(C110="Пополнение",C110="Продажа",C110="Выплата"),F110,IF(OR(C110="Вывод",C110="Покупка"),-F110,0))-G110)</x:f>
      </x:c>
      <x:c r="J110" s="10" t="str">
        <x:f>IF(C110="","",IF(C110="Покупка",E110,IF(C110="Продажа",-E110,0)))</x:f>
      </x:c>
      <x:c r="K110" s="10" t="str">
        <x:f>IF(C110="","",IF(C110="Пополнение",F110,IF(C110="Вывод",-F110,0)))</x:f>
      </x:c>
      <x:c r="L110" s="18" t="n">
        <x:f>IF(AND(ISNUMBER(B110),ISNUMBER(Доходность!$C$5),ISNUMBER(Доходность!$C$6),Доходность!$C$6&gt;Доходность!$C$5,B110&gt;Доходность!$C$5,B110&lt;=Доходность!$C$6),(Доходность!$C$6-B110)/(Доходность!$C$6-Доходность!$C$5),0)</x:f>
        <x:v>0</x:v>
      </x:c>
      <x:c r="M110" s="10" t="str">
        <x:f>IF(C110="","",K110*L110)</x:f>
      </x:c>
      <x:c r="N110" s="2" t="str">
        <x:f>IF(C110="",IF(COUNTA(B110:H110)&gt;0,"Укажите тип",""),IF(NOT(ISNUMBER(B110)),"Укажите дату",IF(OR(NOT(ISNUMBER(F110)),NOT(ISNUMBER(G110))),"Сумма и расход: числа",IF(OR(F110&lt;0,G110&lt;0),"Суммы должны быть &gt;=0",IF(OR(C110="Покупка",C110="Продажа",C110="Выплата"),IF(COUNTIFS(Позиции!$B$8:$B$107,D110)&lt;&gt;1,"Проверьте код",IF(OR(C110="Покупка",C110="Продажа"),IF(AND(ISNUMBER(E110),E110&gt;0),"","Проверьте количество"),"")),IF(OR(C110="Пополнение",C110="Вывод",C110="Расход"),"","Неизвестный тип"))))))</x:f>
      </x:c>
    </x:row>
    <x:row r="111" ht="24" customHeight="1">
      <x:c r="A111" s="2"/>
      <x:c r="B111" s="6"/>
      <x:c r="C111" s="5"/>
      <x:c r="D111" s="5"/>
      <x:c r="E111" s="16"/>
      <x:c r="F111" s="17"/>
      <x:c r="G111" s="17"/>
      <x:c r="H111" s="5"/>
      <x:c r="I111" s="10" t="str">
        <x:f>IF(C111="","",IF(OR(C111="Пополнение",C111="Продажа",C111="Выплата"),F111,IF(OR(C111="Вывод",C111="Покупка"),-F111,0))-G111)</x:f>
      </x:c>
      <x:c r="J111" s="10" t="str">
        <x:f>IF(C111="","",IF(C111="Покупка",E111,IF(C111="Продажа",-E111,0)))</x:f>
      </x:c>
      <x:c r="K111" s="10" t="str">
        <x:f>IF(C111="","",IF(C111="Пополнение",F111,IF(C111="Вывод",-F111,0)))</x:f>
      </x:c>
      <x:c r="L111" s="18" t="n">
        <x:f>IF(AND(ISNUMBER(B111),ISNUMBER(Доходность!$C$5),ISNUMBER(Доходность!$C$6),Доходность!$C$6&gt;Доходность!$C$5,B111&gt;Доходность!$C$5,B111&lt;=Доходность!$C$6),(Доходность!$C$6-B111)/(Доходность!$C$6-Доходность!$C$5),0)</x:f>
        <x:v>0</x:v>
      </x:c>
      <x:c r="M111" s="10" t="str">
        <x:f>IF(C111="","",K111*L111)</x:f>
      </x:c>
      <x:c r="N111" s="2" t="str">
        <x:f>IF(C111="",IF(COUNTA(B111:H111)&gt;0,"Укажите тип",""),IF(NOT(ISNUMBER(B111)),"Укажите дату",IF(OR(NOT(ISNUMBER(F111)),NOT(ISNUMBER(G111))),"Сумма и расход: числа",IF(OR(F111&lt;0,G111&lt;0),"Суммы должны быть &gt;=0",IF(OR(C111="Покупка",C111="Продажа",C111="Выплата"),IF(COUNTIFS(Позиции!$B$8:$B$107,D111)&lt;&gt;1,"Проверьте код",IF(OR(C111="Покупка",C111="Продажа"),IF(AND(ISNUMBER(E111),E111&gt;0),"","Проверьте количество"),"")),IF(OR(C111="Пополнение",C111="Вывод",C111="Расход"),"","Неизвестный тип"))))))</x:f>
      </x:c>
    </x:row>
    <x:row r="112" ht="24" customHeight="1">
      <x:c r="A112" s="2"/>
      <x:c r="B112" s="6"/>
      <x:c r="C112" s="5"/>
      <x:c r="D112" s="5"/>
      <x:c r="E112" s="16"/>
      <x:c r="F112" s="17"/>
      <x:c r="G112" s="17"/>
      <x:c r="H112" s="5"/>
      <x:c r="I112" s="10" t="str">
        <x:f>IF(C112="","",IF(OR(C112="Пополнение",C112="Продажа",C112="Выплата"),F112,IF(OR(C112="Вывод",C112="Покупка"),-F112,0))-G112)</x:f>
      </x:c>
      <x:c r="J112" s="10" t="str">
        <x:f>IF(C112="","",IF(C112="Покупка",E112,IF(C112="Продажа",-E112,0)))</x:f>
      </x:c>
      <x:c r="K112" s="10" t="str">
        <x:f>IF(C112="","",IF(C112="Пополнение",F112,IF(C112="Вывод",-F112,0)))</x:f>
      </x:c>
      <x:c r="L112" s="18" t="n">
        <x:f>IF(AND(ISNUMBER(B112),ISNUMBER(Доходность!$C$5),ISNUMBER(Доходность!$C$6),Доходность!$C$6&gt;Доходность!$C$5,B112&gt;Доходность!$C$5,B112&lt;=Доходность!$C$6),(Доходность!$C$6-B112)/(Доходность!$C$6-Доходность!$C$5),0)</x:f>
        <x:v>0</x:v>
      </x:c>
      <x:c r="M112" s="10" t="str">
        <x:f>IF(C112="","",K112*L112)</x:f>
      </x:c>
      <x:c r="N112" s="2" t="str">
        <x:f>IF(C112="",IF(COUNTA(B112:H112)&gt;0,"Укажите тип",""),IF(NOT(ISNUMBER(B112)),"Укажите дату",IF(OR(NOT(ISNUMBER(F112)),NOT(ISNUMBER(G112))),"Сумма и расход: числа",IF(OR(F112&lt;0,G112&lt;0),"Суммы должны быть &gt;=0",IF(OR(C112="Покупка",C112="Продажа",C112="Выплата"),IF(COUNTIFS(Позиции!$B$8:$B$107,D112)&lt;&gt;1,"Проверьте код",IF(OR(C112="Покупка",C112="Продажа"),IF(AND(ISNUMBER(E112),E112&gt;0),"","Проверьте количество"),"")),IF(OR(C112="Пополнение",C112="Вывод",C112="Расход"),"","Неизвестный тип"))))))</x:f>
      </x:c>
    </x:row>
    <x:row r="113" ht="24" customHeight="1">
      <x:c r="A113" s="2"/>
      <x:c r="B113" s="6"/>
      <x:c r="C113" s="5"/>
      <x:c r="D113" s="5"/>
      <x:c r="E113" s="16"/>
      <x:c r="F113" s="17"/>
      <x:c r="G113" s="17"/>
      <x:c r="H113" s="5"/>
      <x:c r="I113" s="10" t="str">
        <x:f>IF(C113="","",IF(OR(C113="Пополнение",C113="Продажа",C113="Выплата"),F113,IF(OR(C113="Вывод",C113="Покупка"),-F113,0))-G113)</x:f>
      </x:c>
      <x:c r="J113" s="10" t="str">
        <x:f>IF(C113="","",IF(C113="Покупка",E113,IF(C113="Продажа",-E113,0)))</x:f>
      </x:c>
      <x:c r="K113" s="10" t="str">
        <x:f>IF(C113="","",IF(C113="Пополнение",F113,IF(C113="Вывод",-F113,0)))</x:f>
      </x:c>
      <x:c r="L113" s="18" t="n">
        <x:f>IF(AND(ISNUMBER(B113),ISNUMBER(Доходность!$C$5),ISNUMBER(Доходность!$C$6),Доходность!$C$6&gt;Доходность!$C$5,B113&gt;Доходность!$C$5,B113&lt;=Доходность!$C$6),(Доходность!$C$6-B113)/(Доходность!$C$6-Доходность!$C$5),0)</x:f>
        <x:v>0</x:v>
      </x:c>
      <x:c r="M113" s="10" t="str">
        <x:f>IF(C113="","",K113*L113)</x:f>
      </x:c>
      <x:c r="N113" s="2" t="str">
        <x:f>IF(C113="",IF(COUNTA(B113:H113)&gt;0,"Укажите тип",""),IF(NOT(ISNUMBER(B113)),"Укажите дату",IF(OR(NOT(ISNUMBER(F113)),NOT(ISNUMBER(G113))),"Сумма и расход: числа",IF(OR(F113&lt;0,G113&lt;0),"Суммы должны быть &gt;=0",IF(OR(C113="Покупка",C113="Продажа",C113="Выплата"),IF(COUNTIFS(Позиции!$B$8:$B$107,D113)&lt;&gt;1,"Проверьте код",IF(OR(C113="Покупка",C113="Продажа"),IF(AND(ISNUMBER(E113),E113&gt;0),"","Проверьте количество"),"")),IF(OR(C113="Пополнение",C113="Вывод",C113="Расход"),"","Неизвестный тип"))))))</x:f>
      </x:c>
    </x:row>
    <x:row r="114" ht="24" customHeight="1">
      <x:c r="A114" s="2"/>
      <x:c r="B114" s="6"/>
      <x:c r="C114" s="5"/>
      <x:c r="D114" s="5"/>
      <x:c r="E114" s="16"/>
      <x:c r="F114" s="17"/>
      <x:c r="G114" s="17"/>
      <x:c r="H114" s="5"/>
      <x:c r="I114" s="10" t="str">
        <x:f>IF(C114="","",IF(OR(C114="Пополнение",C114="Продажа",C114="Выплата"),F114,IF(OR(C114="Вывод",C114="Покупка"),-F114,0))-G114)</x:f>
      </x:c>
      <x:c r="J114" s="10" t="str">
        <x:f>IF(C114="","",IF(C114="Покупка",E114,IF(C114="Продажа",-E114,0)))</x:f>
      </x:c>
      <x:c r="K114" s="10" t="str">
        <x:f>IF(C114="","",IF(C114="Пополнение",F114,IF(C114="Вывод",-F114,0)))</x:f>
      </x:c>
      <x:c r="L114" s="18" t="n">
        <x:f>IF(AND(ISNUMBER(B114),ISNUMBER(Доходность!$C$5),ISNUMBER(Доходность!$C$6),Доходность!$C$6&gt;Доходность!$C$5,B114&gt;Доходность!$C$5,B114&lt;=Доходность!$C$6),(Доходность!$C$6-B114)/(Доходность!$C$6-Доходность!$C$5),0)</x:f>
        <x:v>0</x:v>
      </x:c>
      <x:c r="M114" s="10" t="str">
        <x:f>IF(C114="","",K114*L114)</x:f>
      </x:c>
      <x:c r="N114" s="2" t="str">
        <x:f>IF(C114="",IF(COUNTA(B114:H114)&gt;0,"Укажите тип",""),IF(NOT(ISNUMBER(B114)),"Укажите дату",IF(OR(NOT(ISNUMBER(F114)),NOT(ISNUMBER(G114))),"Сумма и расход: числа",IF(OR(F114&lt;0,G114&lt;0),"Суммы должны быть &gt;=0",IF(OR(C114="Покупка",C114="Продажа",C114="Выплата"),IF(COUNTIFS(Позиции!$B$8:$B$107,D114)&lt;&gt;1,"Проверьте код",IF(OR(C114="Покупка",C114="Продажа"),IF(AND(ISNUMBER(E114),E114&gt;0),"","Проверьте количество"),"")),IF(OR(C114="Пополнение",C114="Вывод",C114="Расход"),"","Неизвестный тип"))))))</x:f>
      </x:c>
    </x:row>
    <x:row r="115" ht="24" customHeight="1">
      <x:c r="A115" s="2"/>
      <x:c r="B115" s="6"/>
      <x:c r="C115" s="5"/>
      <x:c r="D115" s="5"/>
      <x:c r="E115" s="16"/>
      <x:c r="F115" s="17"/>
      <x:c r="G115" s="17"/>
      <x:c r="H115" s="5"/>
      <x:c r="I115" s="10" t="str">
        <x:f>IF(C115="","",IF(OR(C115="Пополнение",C115="Продажа",C115="Выплата"),F115,IF(OR(C115="Вывод",C115="Покупка"),-F115,0))-G115)</x:f>
      </x:c>
      <x:c r="J115" s="10" t="str">
        <x:f>IF(C115="","",IF(C115="Покупка",E115,IF(C115="Продажа",-E115,0)))</x:f>
      </x:c>
      <x:c r="K115" s="10" t="str">
        <x:f>IF(C115="","",IF(C115="Пополнение",F115,IF(C115="Вывод",-F115,0)))</x:f>
      </x:c>
      <x:c r="L115" s="18" t="n">
        <x:f>IF(AND(ISNUMBER(B115),ISNUMBER(Доходность!$C$5),ISNUMBER(Доходность!$C$6),Доходность!$C$6&gt;Доходность!$C$5,B115&gt;Доходность!$C$5,B115&lt;=Доходность!$C$6),(Доходность!$C$6-B115)/(Доходность!$C$6-Доходность!$C$5),0)</x:f>
        <x:v>0</x:v>
      </x:c>
      <x:c r="M115" s="10" t="str">
        <x:f>IF(C115="","",K115*L115)</x:f>
      </x:c>
      <x:c r="N115" s="2" t="str">
        <x:f>IF(C115="",IF(COUNTA(B115:H115)&gt;0,"Укажите тип",""),IF(NOT(ISNUMBER(B115)),"Укажите дату",IF(OR(NOT(ISNUMBER(F115)),NOT(ISNUMBER(G115))),"Сумма и расход: числа",IF(OR(F115&lt;0,G115&lt;0),"Суммы должны быть &gt;=0",IF(OR(C115="Покупка",C115="Продажа",C115="Выплата"),IF(COUNTIFS(Позиции!$B$8:$B$107,D115)&lt;&gt;1,"Проверьте код",IF(OR(C115="Покупка",C115="Продажа"),IF(AND(ISNUMBER(E115),E115&gt;0),"","Проверьте количество"),"")),IF(OR(C115="Пополнение",C115="Вывод",C115="Расход"),"","Неизвестный тип"))))))</x:f>
      </x:c>
    </x:row>
    <x:row r="116" ht="24" customHeight="1">
      <x:c r="A116" s="2"/>
      <x:c r="B116" s="6"/>
      <x:c r="C116" s="5"/>
      <x:c r="D116" s="5"/>
      <x:c r="E116" s="16"/>
      <x:c r="F116" s="17"/>
      <x:c r="G116" s="17"/>
      <x:c r="H116" s="5"/>
      <x:c r="I116" s="10" t="str">
        <x:f>IF(C116="","",IF(OR(C116="Пополнение",C116="Продажа",C116="Выплата"),F116,IF(OR(C116="Вывод",C116="Покупка"),-F116,0))-G116)</x:f>
      </x:c>
      <x:c r="J116" s="10" t="str">
        <x:f>IF(C116="","",IF(C116="Покупка",E116,IF(C116="Продажа",-E116,0)))</x:f>
      </x:c>
      <x:c r="K116" s="10" t="str">
        <x:f>IF(C116="","",IF(C116="Пополнение",F116,IF(C116="Вывод",-F116,0)))</x:f>
      </x:c>
      <x:c r="L116" s="18" t="n">
        <x:f>IF(AND(ISNUMBER(B116),ISNUMBER(Доходность!$C$5),ISNUMBER(Доходность!$C$6),Доходность!$C$6&gt;Доходность!$C$5,B116&gt;Доходность!$C$5,B116&lt;=Доходность!$C$6),(Доходность!$C$6-B116)/(Доходность!$C$6-Доходность!$C$5),0)</x:f>
        <x:v>0</x:v>
      </x:c>
      <x:c r="M116" s="10" t="str">
        <x:f>IF(C116="","",K116*L116)</x:f>
      </x:c>
      <x:c r="N116" s="2" t="str">
        <x:f>IF(C116="",IF(COUNTA(B116:H116)&gt;0,"Укажите тип",""),IF(NOT(ISNUMBER(B116)),"Укажите дату",IF(OR(NOT(ISNUMBER(F116)),NOT(ISNUMBER(G116))),"Сумма и расход: числа",IF(OR(F116&lt;0,G116&lt;0),"Суммы должны быть &gt;=0",IF(OR(C116="Покупка",C116="Продажа",C116="Выплата"),IF(COUNTIFS(Позиции!$B$8:$B$107,D116)&lt;&gt;1,"Проверьте код",IF(OR(C116="Покупка",C116="Продажа"),IF(AND(ISNUMBER(E116),E116&gt;0),"","Проверьте количество"),"")),IF(OR(C116="Пополнение",C116="Вывод",C116="Расход"),"","Неизвестный тип"))))))</x:f>
      </x:c>
    </x:row>
    <x:row r="117" ht="24" customHeight="1">
      <x:c r="A117" s="2"/>
      <x:c r="B117" s="6"/>
      <x:c r="C117" s="5"/>
      <x:c r="D117" s="5"/>
      <x:c r="E117" s="16"/>
      <x:c r="F117" s="17"/>
      <x:c r="G117" s="17"/>
      <x:c r="H117" s="5"/>
      <x:c r="I117" s="10" t="str">
        <x:f>IF(C117="","",IF(OR(C117="Пополнение",C117="Продажа",C117="Выплата"),F117,IF(OR(C117="Вывод",C117="Покупка"),-F117,0))-G117)</x:f>
      </x:c>
      <x:c r="J117" s="10" t="str">
        <x:f>IF(C117="","",IF(C117="Покупка",E117,IF(C117="Продажа",-E117,0)))</x:f>
      </x:c>
      <x:c r="K117" s="10" t="str">
        <x:f>IF(C117="","",IF(C117="Пополнение",F117,IF(C117="Вывод",-F117,0)))</x:f>
      </x:c>
      <x:c r="L117" s="18" t="n">
        <x:f>IF(AND(ISNUMBER(B117),ISNUMBER(Доходность!$C$5),ISNUMBER(Доходность!$C$6),Доходность!$C$6&gt;Доходность!$C$5,B117&gt;Доходность!$C$5,B117&lt;=Доходность!$C$6),(Доходность!$C$6-B117)/(Доходность!$C$6-Доходность!$C$5),0)</x:f>
        <x:v>0</x:v>
      </x:c>
      <x:c r="M117" s="10" t="str">
        <x:f>IF(C117="","",K117*L117)</x:f>
      </x:c>
      <x:c r="N117" s="2" t="str">
        <x:f>IF(C117="",IF(COUNTA(B117:H117)&gt;0,"Укажите тип",""),IF(NOT(ISNUMBER(B117)),"Укажите дату",IF(OR(NOT(ISNUMBER(F117)),NOT(ISNUMBER(G117))),"Сумма и расход: числа",IF(OR(F117&lt;0,G117&lt;0),"Суммы должны быть &gt;=0",IF(OR(C117="Покупка",C117="Продажа",C117="Выплата"),IF(COUNTIFS(Позиции!$B$8:$B$107,D117)&lt;&gt;1,"Проверьте код",IF(OR(C117="Покупка",C117="Продажа"),IF(AND(ISNUMBER(E117),E117&gt;0),"","Проверьте количество"),"")),IF(OR(C117="Пополнение",C117="Вывод",C117="Расход"),"","Неизвестный тип"))))))</x:f>
      </x:c>
    </x:row>
    <x:row r="118" ht="24" customHeight="1">
      <x:c r="A118" s="2"/>
      <x:c r="B118" s="6"/>
      <x:c r="C118" s="5"/>
      <x:c r="D118" s="5"/>
      <x:c r="E118" s="16"/>
      <x:c r="F118" s="17"/>
      <x:c r="G118" s="17"/>
      <x:c r="H118" s="5"/>
      <x:c r="I118" s="10" t="str">
        <x:f>IF(C118="","",IF(OR(C118="Пополнение",C118="Продажа",C118="Выплата"),F118,IF(OR(C118="Вывод",C118="Покупка"),-F118,0))-G118)</x:f>
      </x:c>
      <x:c r="J118" s="10" t="str">
        <x:f>IF(C118="","",IF(C118="Покупка",E118,IF(C118="Продажа",-E118,0)))</x:f>
      </x:c>
      <x:c r="K118" s="10" t="str">
        <x:f>IF(C118="","",IF(C118="Пополнение",F118,IF(C118="Вывод",-F118,0)))</x:f>
      </x:c>
      <x:c r="L118" s="18" t="n">
        <x:f>IF(AND(ISNUMBER(B118),ISNUMBER(Доходность!$C$5),ISNUMBER(Доходность!$C$6),Доходность!$C$6&gt;Доходность!$C$5,B118&gt;Доходность!$C$5,B118&lt;=Доходность!$C$6),(Доходность!$C$6-B118)/(Доходность!$C$6-Доходность!$C$5),0)</x:f>
        <x:v>0</x:v>
      </x:c>
      <x:c r="M118" s="10" t="str">
        <x:f>IF(C118="","",K118*L118)</x:f>
      </x:c>
      <x:c r="N118" s="2" t="str">
        <x:f>IF(C118="",IF(COUNTA(B118:H118)&gt;0,"Укажите тип",""),IF(NOT(ISNUMBER(B118)),"Укажите дату",IF(OR(NOT(ISNUMBER(F118)),NOT(ISNUMBER(G118))),"Сумма и расход: числа",IF(OR(F118&lt;0,G118&lt;0),"Суммы должны быть &gt;=0",IF(OR(C118="Покупка",C118="Продажа",C118="Выплата"),IF(COUNTIFS(Позиции!$B$8:$B$107,D118)&lt;&gt;1,"Проверьте код",IF(OR(C118="Покупка",C118="Продажа"),IF(AND(ISNUMBER(E118),E118&gt;0),"","Проверьте количество"),"")),IF(OR(C118="Пополнение",C118="Вывод",C118="Расход"),"","Неизвестный тип"))))))</x:f>
      </x:c>
    </x:row>
    <x:row r="119" ht="24" customHeight="1">
      <x:c r="A119" s="2"/>
      <x:c r="B119" s="6"/>
      <x:c r="C119" s="5"/>
      <x:c r="D119" s="5"/>
      <x:c r="E119" s="16"/>
      <x:c r="F119" s="17"/>
      <x:c r="G119" s="17"/>
      <x:c r="H119" s="5"/>
      <x:c r="I119" s="10" t="str">
        <x:f>IF(C119="","",IF(OR(C119="Пополнение",C119="Продажа",C119="Выплата"),F119,IF(OR(C119="Вывод",C119="Покупка"),-F119,0))-G119)</x:f>
      </x:c>
      <x:c r="J119" s="10" t="str">
        <x:f>IF(C119="","",IF(C119="Покупка",E119,IF(C119="Продажа",-E119,0)))</x:f>
      </x:c>
      <x:c r="K119" s="10" t="str">
        <x:f>IF(C119="","",IF(C119="Пополнение",F119,IF(C119="Вывод",-F119,0)))</x:f>
      </x:c>
      <x:c r="L119" s="18" t="n">
        <x:f>IF(AND(ISNUMBER(B119),ISNUMBER(Доходность!$C$5),ISNUMBER(Доходность!$C$6),Доходность!$C$6&gt;Доходность!$C$5,B119&gt;Доходность!$C$5,B119&lt;=Доходность!$C$6),(Доходность!$C$6-B119)/(Доходность!$C$6-Доходность!$C$5),0)</x:f>
        <x:v>0</x:v>
      </x:c>
      <x:c r="M119" s="10" t="str">
        <x:f>IF(C119="","",K119*L119)</x:f>
      </x:c>
      <x:c r="N119" s="2" t="str">
        <x:f>IF(C119="",IF(COUNTA(B119:H119)&gt;0,"Укажите тип",""),IF(NOT(ISNUMBER(B119)),"Укажите дату",IF(OR(NOT(ISNUMBER(F119)),NOT(ISNUMBER(G119))),"Сумма и расход: числа",IF(OR(F119&lt;0,G119&lt;0),"Суммы должны быть &gt;=0",IF(OR(C119="Покупка",C119="Продажа",C119="Выплата"),IF(COUNTIFS(Позиции!$B$8:$B$107,D119)&lt;&gt;1,"Проверьте код",IF(OR(C119="Покупка",C119="Продажа"),IF(AND(ISNUMBER(E119),E119&gt;0),"","Проверьте количество"),"")),IF(OR(C119="Пополнение",C119="Вывод",C119="Расход"),"","Неизвестный тип"))))))</x:f>
      </x:c>
    </x:row>
    <x:row r="120" ht="24" customHeight="1">
      <x:c r="A120" s="2"/>
      <x:c r="B120" s="6"/>
      <x:c r="C120" s="5"/>
      <x:c r="D120" s="5"/>
      <x:c r="E120" s="16"/>
      <x:c r="F120" s="17"/>
      <x:c r="G120" s="17"/>
      <x:c r="H120" s="5"/>
      <x:c r="I120" s="10" t="str">
        <x:f>IF(C120="","",IF(OR(C120="Пополнение",C120="Продажа",C120="Выплата"),F120,IF(OR(C120="Вывод",C120="Покупка"),-F120,0))-G120)</x:f>
      </x:c>
      <x:c r="J120" s="10" t="str">
        <x:f>IF(C120="","",IF(C120="Покупка",E120,IF(C120="Продажа",-E120,0)))</x:f>
      </x:c>
      <x:c r="K120" s="10" t="str">
        <x:f>IF(C120="","",IF(C120="Пополнение",F120,IF(C120="Вывод",-F120,0)))</x:f>
      </x:c>
      <x:c r="L120" s="18" t="n">
        <x:f>IF(AND(ISNUMBER(B120),ISNUMBER(Доходность!$C$5),ISNUMBER(Доходность!$C$6),Доходность!$C$6&gt;Доходность!$C$5,B120&gt;Доходность!$C$5,B120&lt;=Доходность!$C$6),(Доходность!$C$6-B120)/(Доходность!$C$6-Доходность!$C$5),0)</x:f>
        <x:v>0</x:v>
      </x:c>
      <x:c r="M120" s="10" t="str">
        <x:f>IF(C120="","",K120*L120)</x:f>
      </x:c>
      <x:c r="N120" s="2" t="str">
        <x:f>IF(C120="",IF(COUNTA(B120:H120)&gt;0,"Укажите тип",""),IF(NOT(ISNUMBER(B120)),"Укажите дату",IF(OR(NOT(ISNUMBER(F120)),NOT(ISNUMBER(G120))),"Сумма и расход: числа",IF(OR(F120&lt;0,G120&lt;0),"Суммы должны быть &gt;=0",IF(OR(C120="Покупка",C120="Продажа",C120="Выплата"),IF(COUNTIFS(Позиции!$B$8:$B$107,D120)&lt;&gt;1,"Проверьте код",IF(OR(C120="Покупка",C120="Продажа"),IF(AND(ISNUMBER(E120),E120&gt;0),"","Проверьте количество"),"")),IF(OR(C120="Пополнение",C120="Вывод",C120="Расход"),"","Неизвестный тип"))))))</x:f>
      </x:c>
    </x:row>
    <x:row r="121" ht="24" customHeight="1">
      <x:c r="A121" s="2"/>
      <x:c r="B121" s="6"/>
      <x:c r="C121" s="5"/>
      <x:c r="D121" s="5"/>
      <x:c r="E121" s="16"/>
      <x:c r="F121" s="17"/>
      <x:c r="G121" s="17"/>
      <x:c r="H121" s="5"/>
      <x:c r="I121" s="10" t="str">
        <x:f>IF(C121="","",IF(OR(C121="Пополнение",C121="Продажа",C121="Выплата"),F121,IF(OR(C121="Вывод",C121="Покупка"),-F121,0))-G121)</x:f>
      </x:c>
      <x:c r="J121" s="10" t="str">
        <x:f>IF(C121="","",IF(C121="Покупка",E121,IF(C121="Продажа",-E121,0)))</x:f>
      </x:c>
      <x:c r="K121" s="10" t="str">
        <x:f>IF(C121="","",IF(C121="Пополнение",F121,IF(C121="Вывод",-F121,0)))</x:f>
      </x:c>
      <x:c r="L121" s="18" t="n">
        <x:f>IF(AND(ISNUMBER(B121),ISNUMBER(Доходность!$C$5),ISNUMBER(Доходность!$C$6),Доходность!$C$6&gt;Доходность!$C$5,B121&gt;Доходность!$C$5,B121&lt;=Доходность!$C$6),(Доходность!$C$6-B121)/(Доходность!$C$6-Доходность!$C$5),0)</x:f>
        <x:v>0</x:v>
      </x:c>
      <x:c r="M121" s="10" t="str">
        <x:f>IF(C121="","",K121*L121)</x:f>
      </x:c>
      <x:c r="N121" s="2" t="str">
        <x:f>IF(C121="",IF(COUNTA(B121:H121)&gt;0,"Укажите тип",""),IF(NOT(ISNUMBER(B121)),"Укажите дату",IF(OR(NOT(ISNUMBER(F121)),NOT(ISNUMBER(G121))),"Сумма и расход: числа",IF(OR(F121&lt;0,G121&lt;0),"Суммы должны быть &gt;=0",IF(OR(C121="Покупка",C121="Продажа",C121="Выплата"),IF(COUNTIFS(Позиции!$B$8:$B$107,D121)&lt;&gt;1,"Проверьте код",IF(OR(C121="Покупка",C121="Продажа"),IF(AND(ISNUMBER(E121),E121&gt;0),"","Проверьте количество"),"")),IF(OR(C121="Пополнение",C121="Вывод",C121="Расход"),"","Неизвестный тип"))))))</x:f>
      </x:c>
    </x:row>
    <x:row r="122" ht="24" customHeight="1">
      <x:c r="A122" s="2"/>
      <x:c r="B122" s="6"/>
      <x:c r="C122" s="5"/>
      <x:c r="D122" s="5"/>
      <x:c r="E122" s="16"/>
      <x:c r="F122" s="17"/>
      <x:c r="G122" s="17"/>
      <x:c r="H122" s="5"/>
      <x:c r="I122" s="10" t="str">
        <x:f>IF(C122="","",IF(OR(C122="Пополнение",C122="Продажа",C122="Выплата"),F122,IF(OR(C122="Вывод",C122="Покупка"),-F122,0))-G122)</x:f>
      </x:c>
      <x:c r="J122" s="10" t="str">
        <x:f>IF(C122="","",IF(C122="Покупка",E122,IF(C122="Продажа",-E122,0)))</x:f>
      </x:c>
      <x:c r="K122" s="10" t="str">
        <x:f>IF(C122="","",IF(C122="Пополнение",F122,IF(C122="Вывод",-F122,0)))</x:f>
      </x:c>
      <x:c r="L122" s="18" t="n">
        <x:f>IF(AND(ISNUMBER(B122),ISNUMBER(Доходность!$C$5),ISNUMBER(Доходность!$C$6),Доходность!$C$6&gt;Доходность!$C$5,B122&gt;Доходность!$C$5,B122&lt;=Доходность!$C$6),(Доходность!$C$6-B122)/(Доходность!$C$6-Доходность!$C$5),0)</x:f>
        <x:v>0</x:v>
      </x:c>
      <x:c r="M122" s="10" t="str">
        <x:f>IF(C122="","",K122*L122)</x:f>
      </x:c>
      <x:c r="N122" s="2" t="str">
        <x:f>IF(C122="",IF(COUNTA(B122:H122)&gt;0,"Укажите тип",""),IF(NOT(ISNUMBER(B122)),"Укажите дату",IF(OR(NOT(ISNUMBER(F122)),NOT(ISNUMBER(G122))),"Сумма и расход: числа",IF(OR(F122&lt;0,G122&lt;0),"Суммы должны быть &gt;=0",IF(OR(C122="Покупка",C122="Продажа",C122="Выплата"),IF(COUNTIFS(Позиции!$B$8:$B$107,D122)&lt;&gt;1,"Проверьте код",IF(OR(C122="Покупка",C122="Продажа"),IF(AND(ISNUMBER(E122),E122&gt;0),"","Проверьте количество"),"")),IF(OR(C122="Пополнение",C122="Вывод",C122="Расход"),"","Неизвестный тип"))))))</x:f>
      </x:c>
    </x:row>
    <x:row r="123" ht="24" customHeight="1">
      <x:c r="A123" s="2"/>
      <x:c r="B123" s="6"/>
      <x:c r="C123" s="5"/>
      <x:c r="D123" s="5"/>
      <x:c r="E123" s="16"/>
      <x:c r="F123" s="17"/>
      <x:c r="G123" s="17"/>
      <x:c r="H123" s="5"/>
      <x:c r="I123" s="10" t="str">
        <x:f>IF(C123="","",IF(OR(C123="Пополнение",C123="Продажа",C123="Выплата"),F123,IF(OR(C123="Вывод",C123="Покупка"),-F123,0))-G123)</x:f>
      </x:c>
      <x:c r="J123" s="10" t="str">
        <x:f>IF(C123="","",IF(C123="Покупка",E123,IF(C123="Продажа",-E123,0)))</x:f>
      </x:c>
      <x:c r="K123" s="10" t="str">
        <x:f>IF(C123="","",IF(C123="Пополнение",F123,IF(C123="Вывод",-F123,0)))</x:f>
      </x:c>
      <x:c r="L123" s="18" t="n">
        <x:f>IF(AND(ISNUMBER(B123),ISNUMBER(Доходность!$C$5),ISNUMBER(Доходность!$C$6),Доходность!$C$6&gt;Доходность!$C$5,B123&gt;Доходность!$C$5,B123&lt;=Доходность!$C$6),(Доходность!$C$6-B123)/(Доходность!$C$6-Доходность!$C$5),0)</x:f>
        <x:v>0</x:v>
      </x:c>
      <x:c r="M123" s="10" t="str">
        <x:f>IF(C123="","",K123*L123)</x:f>
      </x:c>
      <x:c r="N123" s="2" t="str">
        <x:f>IF(C123="",IF(COUNTA(B123:H123)&gt;0,"Укажите тип",""),IF(NOT(ISNUMBER(B123)),"Укажите дату",IF(OR(NOT(ISNUMBER(F123)),NOT(ISNUMBER(G123))),"Сумма и расход: числа",IF(OR(F123&lt;0,G123&lt;0),"Суммы должны быть &gt;=0",IF(OR(C123="Покупка",C123="Продажа",C123="Выплата"),IF(COUNTIFS(Позиции!$B$8:$B$107,D123)&lt;&gt;1,"Проверьте код",IF(OR(C123="Покупка",C123="Продажа"),IF(AND(ISNUMBER(E123),E123&gt;0),"","Проверьте количество"),"")),IF(OR(C123="Пополнение",C123="Вывод",C123="Расход"),"","Неизвестный тип"))))))</x:f>
      </x:c>
    </x:row>
    <x:row r="124" ht="24" customHeight="1">
      <x:c r="A124" s="2"/>
      <x:c r="B124" s="6"/>
      <x:c r="C124" s="5"/>
      <x:c r="D124" s="5"/>
      <x:c r="E124" s="16"/>
      <x:c r="F124" s="17"/>
      <x:c r="G124" s="17"/>
      <x:c r="H124" s="5"/>
      <x:c r="I124" s="10" t="str">
        <x:f>IF(C124="","",IF(OR(C124="Пополнение",C124="Продажа",C124="Выплата"),F124,IF(OR(C124="Вывод",C124="Покупка"),-F124,0))-G124)</x:f>
      </x:c>
      <x:c r="J124" s="10" t="str">
        <x:f>IF(C124="","",IF(C124="Покупка",E124,IF(C124="Продажа",-E124,0)))</x:f>
      </x:c>
      <x:c r="K124" s="10" t="str">
        <x:f>IF(C124="","",IF(C124="Пополнение",F124,IF(C124="Вывод",-F124,0)))</x:f>
      </x:c>
      <x:c r="L124" s="18" t="n">
        <x:f>IF(AND(ISNUMBER(B124),ISNUMBER(Доходность!$C$5),ISNUMBER(Доходность!$C$6),Доходность!$C$6&gt;Доходность!$C$5,B124&gt;Доходность!$C$5,B124&lt;=Доходность!$C$6),(Доходность!$C$6-B124)/(Доходность!$C$6-Доходность!$C$5),0)</x:f>
        <x:v>0</x:v>
      </x:c>
      <x:c r="M124" s="10" t="str">
        <x:f>IF(C124="","",K124*L124)</x:f>
      </x:c>
      <x:c r="N124" s="2" t="str">
        <x:f>IF(C124="",IF(COUNTA(B124:H124)&gt;0,"Укажите тип",""),IF(NOT(ISNUMBER(B124)),"Укажите дату",IF(OR(NOT(ISNUMBER(F124)),NOT(ISNUMBER(G124))),"Сумма и расход: числа",IF(OR(F124&lt;0,G124&lt;0),"Суммы должны быть &gt;=0",IF(OR(C124="Покупка",C124="Продажа",C124="Выплата"),IF(COUNTIFS(Позиции!$B$8:$B$107,D124)&lt;&gt;1,"Проверьте код",IF(OR(C124="Покупка",C124="Продажа"),IF(AND(ISNUMBER(E124),E124&gt;0),"","Проверьте количество"),"")),IF(OR(C124="Пополнение",C124="Вывод",C124="Расход"),"","Неизвестный тип"))))))</x:f>
      </x:c>
    </x:row>
    <x:row r="125" ht="24" customHeight="1">
      <x:c r="A125" s="2"/>
      <x:c r="B125" s="6"/>
      <x:c r="C125" s="5"/>
      <x:c r="D125" s="5"/>
      <x:c r="E125" s="16"/>
      <x:c r="F125" s="17"/>
      <x:c r="G125" s="17"/>
      <x:c r="H125" s="5"/>
      <x:c r="I125" s="10" t="str">
        <x:f>IF(C125="","",IF(OR(C125="Пополнение",C125="Продажа",C125="Выплата"),F125,IF(OR(C125="Вывод",C125="Покупка"),-F125,0))-G125)</x:f>
      </x:c>
      <x:c r="J125" s="10" t="str">
        <x:f>IF(C125="","",IF(C125="Покупка",E125,IF(C125="Продажа",-E125,0)))</x:f>
      </x:c>
      <x:c r="K125" s="10" t="str">
        <x:f>IF(C125="","",IF(C125="Пополнение",F125,IF(C125="Вывод",-F125,0)))</x:f>
      </x:c>
      <x:c r="L125" s="18" t="n">
        <x:f>IF(AND(ISNUMBER(B125),ISNUMBER(Доходность!$C$5),ISNUMBER(Доходность!$C$6),Доходность!$C$6&gt;Доходность!$C$5,B125&gt;Доходность!$C$5,B125&lt;=Доходность!$C$6),(Доходность!$C$6-B125)/(Доходность!$C$6-Доходность!$C$5),0)</x:f>
        <x:v>0</x:v>
      </x:c>
      <x:c r="M125" s="10" t="str">
        <x:f>IF(C125="","",K125*L125)</x:f>
      </x:c>
      <x:c r="N125" s="2" t="str">
        <x:f>IF(C125="",IF(COUNTA(B125:H125)&gt;0,"Укажите тип",""),IF(NOT(ISNUMBER(B125)),"Укажите дату",IF(OR(NOT(ISNUMBER(F125)),NOT(ISNUMBER(G125))),"Сумма и расход: числа",IF(OR(F125&lt;0,G125&lt;0),"Суммы должны быть &gt;=0",IF(OR(C125="Покупка",C125="Продажа",C125="Выплата"),IF(COUNTIFS(Позиции!$B$8:$B$107,D125)&lt;&gt;1,"Проверьте код",IF(OR(C125="Покупка",C125="Продажа"),IF(AND(ISNUMBER(E125),E125&gt;0),"","Проверьте количество"),"")),IF(OR(C125="Пополнение",C125="Вывод",C125="Расход"),"","Неизвестный тип"))))))</x:f>
      </x:c>
    </x:row>
    <x:row r="126" ht="24" customHeight="1">
      <x:c r="A126" s="2"/>
      <x:c r="B126" s="6"/>
      <x:c r="C126" s="5"/>
      <x:c r="D126" s="5"/>
      <x:c r="E126" s="16"/>
      <x:c r="F126" s="17"/>
      <x:c r="G126" s="17"/>
      <x:c r="H126" s="5"/>
      <x:c r="I126" s="10" t="str">
        <x:f>IF(C126="","",IF(OR(C126="Пополнение",C126="Продажа",C126="Выплата"),F126,IF(OR(C126="Вывод",C126="Покупка"),-F126,0))-G126)</x:f>
      </x:c>
      <x:c r="J126" s="10" t="str">
        <x:f>IF(C126="","",IF(C126="Покупка",E126,IF(C126="Продажа",-E126,0)))</x:f>
      </x:c>
      <x:c r="K126" s="10" t="str">
        <x:f>IF(C126="","",IF(C126="Пополнение",F126,IF(C126="Вывод",-F126,0)))</x:f>
      </x:c>
      <x:c r="L126" s="18" t="n">
        <x:f>IF(AND(ISNUMBER(B126),ISNUMBER(Доходность!$C$5),ISNUMBER(Доходность!$C$6),Доходность!$C$6&gt;Доходность!$C$5,B126&gt;Доходность!$C$5,B126&lt;=Доходность!$C$6),(Доходность!$C$6-B126)/(Доходность!$C$6-Доходность!$C$5),0)</x:f>
        <x:v>0</x:v>
      </x:c>
      <x:c r="M126" s="10" t="str">
        <x:f>IF(C126="","",K126*L126)</x:f>
      </x:c>
      <x:c r="N126" s="2" t="str">
        <x:f>IF(C126="",IF(COUNTA(B126:H126)&gt;0,"Укажите тип",""),IF(NOT(ISNUMBER(B126)),"Укажите дату",IF(OR(NOT(ISNUMBER(F126)),NOT(ISNUMBER(G126))),"Сумма и расход: числа",IF(OR(F126&lt;0,G126&lt;0),"Суммы должны быть &gt;=0",IF(OR(C126="Покупка",C126="Продажа",C126="Выплата"),IF(COUNTIFS(Позиции!$B$8:$B$107,D126)&lt;&gt;1,"Проверьте код",IF(OR(C126="Покупка",C126="Продажа"),IF(AND(ISNUMBER(E126),E126&gt;0),"","Проверьте количество"),"")),IF(OR(C126="Пополнение",C126="Вывод",C126="Расход"),"","Неизвестный тип"))))))</x:f>
      </x:c>
    </x:row>
    <x:row r="127" ht="24" customHeight="1">
      <x:c r="A127" s="2"/>
      <x:c r="B127" s="6"/>
      <x:c r="C127" s="5"/>
      <x:c r="D127" s="5"/>
      <x:c r="E127" s="16"/>
      <x:c r="F127" s="17"/>
      <x:c r="G127" s="17"/>
      <x:c r="H127" s="5"/>
      <x:c r="I127" s="10" t="str">
        <x:f>IF(C127="","",IF(OR(C127="Пополнение",C127="Продажа",C127="Выплата"),F127,IF(OR(C127="Вывод",C127="Покупка"),-F127,0))-G127)</x:f>
      </x:c>
      <x:c r="J127" s="10" t="str">
        <x:f>IF(C127="","",IF(C127="Покупка",E127,IF(C127="Продажа",-E127,0)))</x:f>
      </x:c>
      <x:c r="K127" s="10" t="str">
        <x:f>IF(C127="","",IF(C127="Пополнение",F127,IF(C127="Вывод",-F127,0)))</x:f>
      </x:c>
      <x:c r="L127" s="18" t="n">
        <x:f>IF(AND(ISNUMBER(B127),ISNUMBER(Доходность!$C$5),ISNUMBER(Доходность!$C$6),Доходность!$C$6&gt;Доходность!$C$5,B127&gt;Доходность!$C$5,B127&lt;=Доходность!$C$6),(Доходность!$C$6-B127)/(Доходность!$C$6-Доходность!$C$5),0)</x:f>
        <x:v>0</x:v>
      </x:c>
      <x:c r="M127" s="10" t="str">
        <x:f>IF(C127="","",K127*L127)</x:f>
      </x:c>
      <x:c r="N127" s="2" t="str">
        <x:f>IF(C127="",IF(COUNTA(B127:H127)&gt;0,"Укажите тип",""),IF(NOT(ISNUMBER(B127)),"Укажите дату",IF(OR(NOT(ISNUMBER(F127)),NOT(ISNUMBER(G127))),"Сумма и расход: числа",IF(OR(F127&lt;0,G127&lt;0),"Суммы должны быть &gt;=0",IF(OR(C127="Покупка",C127="Продажа",C127="Выплата"),IF(COUNTIFS(Позиции!$B$8:$B$107,D127)&lt;&gt;1,"Проверьте код",IF(OR(C127="Покупка",C127="Продажа"),IF(AND(ISNUMBER(E127),E127&gt;0),"","Проверьте количество"),"")),IF(OR(C127="Пополнение",C127="Вывод",C127="Расход"),"","Неизвестный тип"))))))</x:f>
      </x:c>
    </x:row>
    <x:row r="128" ht="24" customHeight="1">
      <x:c r="A128" s="2"/>
      <x:c r="B128" s="6"/>
      <x:c r="C128" s="5"/>
      <x:c r="D128" s="5"/>
      <x:c r="E128" s="16"/>
      <x:c r="F128" s="17"/>
      <x:c r="G128" s="17"/>
      <x:c r="H128" s="5"/>
      <x:c r="I128" s="10" t="str">
        <x:f>IF(C128="","",IF(OR(C128="Пополнение",C128="Продажа",C128="Выплата"),F128,IF(OR(C128="Вывод",C128="Покупка"),-F128,0))-G128)</x:f>
      </x:c>
      <x:c r="J128" s="10" t="str">
        <x:f>IF(C128="","",IF(C128="Покупка",E128,IF(C128="Продажа",-E128,0)))</x:f>
      </x:c>
      <x:c r="K128" s="10" t="str">
        <x:f>IF(C128="","",IF(C128="Пополнение",F128,IF(C128="Вывод",-F128,0)))</x:f>
      </x:c>
      <x:c r="L128" s="18" t="n">
        <x:f>IF(AND(ISNUMBER(B128),ISNUMBER(Доходность!$C$5),ISNUMBER(Доходность!$C$6),Доходность!$C$6&gt;Доходность!$C$5,B128&gt;Доходность!$C$5,B128&lt;=Доходность!$C$6),(Доходность!$C$6-B128)/(Доходность!$C$6-Доходность!$C$5),0)</x:f>
        <x:v>0</x:v>
      </x:c>
      <x:c r="M128" s="10" t="str">
        <x:f>IF(C128="","",K128*L128)</x:f>
      </x:c>
      <x:c r="N128" s="2" t="str">
        <x:f>IF(C128="",IF(COUNTA(B128:H128)&gt;0,"Укажите тип",""),IF(NOT(ISNUMBER(B128)),"Укажите дату",IF(OR(NOT(ISNUMBER(F128)),NOT(ISNUMBER(G128))),"Сумма и расход: числа",IF(OR(F128&lt;0,G128&lt;0),"Суммы должны быть &gt;=0",IF(OR(C128="Покупка",C128="Продажа",C128="Выплата"),IF(COUNTIFS(Позиции!$B$8:$B$107,D128)&lt;&gt;1,"Проверьте код",IF(OR(C128="Покупка",C128="Продажа"),IF(AND(ISNUMBER(E128),E128&gt;0),"","Проверьте количество"),"")),IF(OR(C128="Пополнение",C128="Вывод",C128="Расход"),"","Неизвестный тип"))))))</x:f>
      </x:c>
    </x:row>
    <x:row r="129" ht="24" customHeight="1">
      <x:c r="A129" s="2"/>
      <x:c r="B129" s="6"/>
      <x:c r="C129" s="5"/>
      <x:c r="D129" s="5"/>
      <x:c r="E129" s="16"/>
      <x:c r="F129" s="17"/>
      <x:c r="G129" s="17"/>
      <x:c r="H129" s="5"/>
      <x:c r="I129" s="10" t="str">
        <x:f>IF(C129="","",IF(OR(C129="Пополнение",C129="Продажа",C129="Выплата"),F129,IF(OR(C129="Вывод",C129="Покупка"),-F129,0))-G129)</x:f>
      </x:c>
      <x:c r="J129" s="10" t="str">
        <x:f>IF(C129="","",IF(C129="Покупка",E129,IF(C129="Продажа",-E129,0)))</x:f>
      </x:c>
      <x:c r="K129" s="10" t="str">
        <x:f>IF(C129="","",IF(C129="Пополнение",F129,IF(C129="Вывод",-F129,0)))</x:f>
      </x:c>
      <x:c r="L129" s="18" t="n">
        <x:f>IF(AND(ISNUMBER(B129),ISNUMBER(Доходность!$C$5),ISNUMBER(Доходность!$C$6),Доходность!$C$6&gt;Доходность!$C$5,B129&gt;Доходность!$C$5,B129&lt;=Доходность!$C$6),(Доходность!$C$6-B129)/(Доходность!$C$6-Доходность!$C$5),0)</x:f>
        <x:v>0</x:v>
      </x:c>
      <x:c r="M129" s="10" t="str">
        <x:f>IF(C129="","",K129*L129)</x:f>
      </x:c>
      <x:c r="N129" s="2" t="str">
        <x:f>IF(C129="",IF(COUNTA(B129:H129)&gt;0,"Укажите тип",""),IF(NOT(ISNUMBER(B129)),"Укажите дату",IF(OR(NOT(ISNUMBER(F129)),NOT(ISNUMBER(G129))),"Сумма и расход: числа",IF(OR(F129&lt;0,G129&lt;0),"Суммы должны быть &gt;=0",IF(OR(C129="Покупка",C129="Продажа",C129="Выплата"),IF(COUNTIFS(Позиции!$B$8:$B$107,D129)&lt;&gt;1,"Проверьте код",IF(OR(C129="Покупка",C129="Продажа"),IF(AND(ISNUMBER(E129),E129&gt;0),"","Проверьте количество"),"")),IF(OR(C129="Пополнение",C129="Вывод",C129="Расход"),"","Неизвестный тип"))))))</x:f>
      </x:c>
    </x:row>
    <x:row r="130" ht="24" customHeight="1">
      <x:c r="A130" s="2"/>
      <x:c r="B130" s="6"/>
      <x:c r="C130" s="5"/>
      <x:c r="D130" s="5"/>
      <x:c r="E130" s="16"/>
      <x:c r="F130" s="17"/>
      <x:c r="G130" s="17"/>
      <x:c r="H130" s="5"/>
      <x:c r="I130" s="10" t="str">
        <x:f>IF(C130="","",IF(OR(C130="Пополнение",C130="Продажа",C130="Выплата"),F130,IF(OR(C130="Вывод",C130="Покупка"),-F130,0))-G130)</x:f>
      </x:c>
      <x:c r="J130" s="10" t="str">
        <x:f>IF(C130="","",IF(C130="Покупка",E130,IF(C130="Продажа",-E130,0)))</x:f>
      </x:c>
      <x:c r="K130" s="10" t="str">
        <x:f>IF(C130="","",IF(C130="Пополнение",F130,IF(C130="Вывод",-F130,0)))</x:f>
      </x:c>
      <x:c r="L130" s="18" t="n">
        <x:f>IF(AND(ISNUMBER(B130),ISNUMBER(Доходность!$C$5),ISNUMBER(Доходность!$C$6),Доходность!$C$6&gt;Доходность!$C$5,B130&gt;Доходность!$C$5,B130&lt;=Доходность!$C$6),(Доходность!$C$6-B130)/(Доходность!$C$6-Доходность!$C$5),0)</x:f>
        <x:v>0</x:v>
      </x:c>
      <x:c r="M130" s="10" t="str">
        <x:f>IF(C130="","",K130*L130)</x:f>
      </x:c>
      <x:c r="N130" s="2" t="str">
        <x:f>IF(C130="",IF(COUNTA(B130:H130)&gt;0,"Укажите тип",""),IF(NOT(ISNUMBER(B130)),"Укажите дату",IF(OR(NOT(ISNUMBER(F130)),NOT(ISNUMBER(G130))),"Сумма и расход: числа",IF(OR(F130&lt;0,G130&lt;0),"Суммы должны быть &gt;=0",IF(OR(C130="Покупка",C130="Продажа",C130="Выплата"),IF(COUNTIFS(Позиции!$B$8:$B$107,D130)&lt;&gt;1,"Проверьте код",IF(OR(C130="Покупка",C130="Продажа"),IF(AND(ISNUMBER(E130),E130&gt;0),"","Проверьте количество"),"")),IF(OR(C130="Пополнение",C130="Вывод",C130="Расход"),"","Неизвестный тип"))))))</x:f>
      </x:c>
    </x:row>
    <x:row r="131" ht="24" customHeight="1">
      <x:c r="A131" s="2"/>
      <x:c r="B131" s="6"/>
      <x:c r="C131" s="5"/>
      <x:c r="D131" s="5"/>
      <x:c r="E131" s="16"/>
      <x:c r="F131" s="17"/>
      <x:c r="G131" s="17"/>
      <x:c r="H131" s="5"/>
      <x:c r="I131" s="10" t="str">
        <x:f>IF(C131="","",IF(OR(C131="Пополнение",C131="Продажа",C131="Выплата"),F131,IF(OR(C131="Вывод",C131="Покупка"),-F131,0))-G131)</x:f>
      </x:c>
      <x:c r="J131" s="10" t="str">
        <x:f>IF(C131="","",IF(C131="Покупка",E131,IF(C131="Продажа",-E131,0)))</x:f>
      </x:c>
      <x:c r="K131" s="10" t="str">
        <x:f>IF(C131="","",IF(C131="Пополнение",F131,IF(C131="Вывод",-F131,0)))</x:f>
      </x:c>
      <x:c r="L131" s="18" t="n">
        <x:f>IF(AND(ISNUMBER(B131),ISNUMBER(Доходность!$C$5),ISNUMBER(Доходность!$C$6),Доходность!$C$6&gt;Доходность!$C$5,B131&gt;Доходность!$C$5,B131&lt;=Доходность!$C$6),(Доходность!$C$6-B131)/(Доходность!$C$6-Доходность!$C$5),0)</x:f>
        <x:v>0</x:v>
      </x:c>
      <x:c r="M131" s="10" t="str">
        <x:f>IF(C131="","",K131*L131)</x:f>
      </x:c>
      <x:c r="N131" s="2" t="str">
        <x:f>IF(C131="",IF(COUNTA(B131:H131)&gt;0,"Укажите тип",""),IF(NOT(ISNUMBER(B131)),"Укажите дату",IF(OR(NOT(ISNUMBER(F131)),NOT(ISNUMBER(G131))),"Сумма и расход: числа",IF(OR(F131&lt;0,G131&lt;0),"Суммы должны быть &gt;=0",IF(OR(C131="Покупка",C131="Продажа",C131="Выплата"),IF(COUNTIFS(Позиции!$B$8:$B$107,D131)&lt;&gt;1,"Проверьте код",IF(OR(C131="Покупка",C131="Продажа"),IF(AND(ISNUMBER(E131),E131&gt;0),"","Проверьте количество"),"")),IF(OR(C131="Пополнение",C131="Вывод",C131="Расход"),"","Неизвестный тип"))))))</x:f>
      </x:c>
    </x:row>
    <x:row r="132" ht="24" customHeight="1">
      <x:c r="A132" s="2"/>
      <x:c r="B132" s="6"/>
      <x:c r="C132" s="5"/>
      <x:c r="D132" s="5"/>
      <x:c r="E132" s="16"/>
      <x:c r="F132" s="17"/>
      <x:c r="G132" s="17"/>
      <x:c r="H132" s="5"/>
      <x:c r="I132" s="10" t="str">
        <x:f>IF(C132="","",IF(OR(C132="Пополнение",C132="Продажа",C132="Выплата"),F132,IF(OR(C132="Вывод",C132="Покупка"),-F132,0))-G132)</x:f>
      </x:c>
      <x:c r="J132" s="10" t="str">
        <x:f>IF(C132="","",IF(C132="Покупка",E132,IF(C132="Продажа",-E132,0)))</x:f>
      </x:c>
      <x:c r="K132" s="10" t="str">
        <x:f>IF(C132="","",IF(C132="Пополнение",F132,IF(C132="Вывод",-F132,0)))</x:f>
      </x:c>
      <x:c r="L132" s="18" t="n">
        <x:f>IF(AND(ISNUMBER(B132),ISNUMBER(Доходность!$C$5),ISNUMBER(Доходность!$C$6),Доходность!$C$6&gt;Доходность!$C$5,B132&gt;Доходность!$C$5,B132&lt;=Доходность!$C$6),(Доходность!$C$6-B132)/(Доходность!$C$6-Доходность!$C$5),0)</x:f>
        <x:v>0</x:v>
      </x:c>
      <x:c r="M132" s="10" t="str">
        <x:f>IF(C132="","",K132*L132)</x:f>
      </x:c>
      <x:c r="N132" s="2" t="str">
        <x:f>IF(C132="",IF(COUNTA(B132:H132)&gt;0,"Укажите тип",""),IF(NOT(ISNUMBER(B132)),"Укажите дату",IF(OR(NOT(ISNUMBER(F132)),NOT(ISNUMBER(G132))),"Сумма и расход: числа",IF(OR(F132&lt;0,G132&lt;0),"Суммы должны быть &gt;=0",IF(OR(C132="Покупка",C132="Продажа",C132="Выплата"),IF(COUNTIFS(Позиции!$B$8:$B$107,D132)&lt;&gt;1,"Проверьте код",IF(OR(C132="Покупка",C132="Продажа"),IF(AND(ISNUMBER(E132),E132&gt;0),"","Проверьте количество"),"")),IF(OR(C132="Пополнение",C132="Вывод",C132="Расход"),"","Неизвестный тип"))))))</x:f>
      </x:c>
    </x:row>
    <x:row r="133" ht="24" customHeight="1">
      <x:c r="A133" s="2"/>
      <x:c r="B133" s="6"/>
      <x:c r="C133" s="5"/>
      <x:c r="D133" s="5"/>
      <x:c r="E133" s="16"/>
      <x:c r="F133" s="17"/>
      <x:c r="G133" s="17"/>
      <x:c r="H133" s="5"/>
      <x:c r="I133" s="10" t="str">
        <x:f>IF(C133="","",IF(OR(C133="Пополнение",C133="Продажа",C133="Выплата"),F133,IF(OR(C133="Вывод",C133="Покупка"),-F133,0))-G133)</x:f>
      </x:c>
      <x:c r="J133" s="10" t="str">
        <x:f>IF(C133="","",IF(C133="Покупка",E133,IF(C133="Продажа",-E133,0)))</x:f>
      </x:c>
      <x:c r="K133" s="10" t="str">
        <x:f>IF(C133="","",IF(C133="Пополнение",F133,IF(C133="Вывод",-F133,0)))</x:f>
      </x:c>
      <x:c r="L133" s="18" t="n">
        <x:f>IF(AND(ISNUMBER(B133),ISNUMBER(Доходность!$C$5),ISNUMBER(Доходность!$C$6),Доходность!$C$6&gt;Доходность!$C$5,B133&gt;Доходность!$C$5,B133&lt;=Доходность!$C$6),(Доходность!$C$6-B133)/(Доходность!$C$6-Доходность!$C$5),0)</x:f>
        <x:v>0</x:v>
      </x:c>
      <x:c r="M133" s="10" t="str">
        <x:f>IF(C133="","",K133*L133)</x:f>
      </x:c>
      <x:c r="N133" s="2" t="str">
        <x:f>IF(C133="",IF(COUNTA(B133:H133)&gt;0,"Укажите тип",""),IF(NOT(ISNUMBER(B133)),"Укажите дату",IF(OR(NOT(ISNUMBER(F133)),NOT(ISNUMBER(G133))),"Сумма и расход: числа",IF(OR(F133&lt;0,G133&lt;0),"Суммы должны быть &gt;=0",IF(OR(C133="Покупка",C133="Продажа",C133="Выплата"),IF(COUNTIFS(Позиции!$B$8:$B$107,D133)&lt;&gt;1,"Проверьте код",IF(OR(C133="Покупка",C133="Продажа"),IF(AND(ISNUMBER(E133),E133&gt;0),"","Проверьте количество"),"")),IF(OR(C133="Пополнение",C133="Вывод",C133="Расход"),"","Неизвестный тип"))))))</x:f>
      </x:c>
    </x:row>
    <x:row r="134" ht="24" customHeight="1">
      <x:c r="A134" s="2"/>
      <x:c r="B134" s="6"/>
      <x:c r="C134" s="5"/>
      <x:c r="D134" s="5"/>
      <x:c r="E134" s="16"/>
      <x:c r="F134" s="17"/>
      <x:c r="G134" s="17"/>
      <x:c r="H134" s="5"/>
      <x:c r="I134" s="10" t="str">
        <x:f>IF(C134="","",IF(OR(C134="Пополнение",C134="Продажа",C134="Выплата"),F134,IF(OR(C134="Вывод",C134="Покупка"),-F134,0))-G134)</x:f>
      </x:c>
      <x:c r="J134" s="10" t="str">
        <x:f>IF(C134="","",IF(C134="Покупка",E134,IF(C134="Продажа",-E134,0)))</x:f>
      </x:c>
      <x:c r="K134" s="10" t="str">
        <x:f>IF(C134="","",IF(C134="Пополнение",F134,IF(C134="Вывод",-F134,0)))</x:f>
      </x:c>
      <x:c r="L134" s="18" t="n">
        <x:f>IF(AND(ISNUMBER(B134),ISNUMBER(Доходность!$C$5),ISNUMBER(Доходность!$C$6),Доходность!$C$6&gt;Доходность!$C$5,B134&gt;Доходность!$C$5,B134&lt;=Доходность!$C$6),(Доходность!$C$6-B134)/(Доходность!$C$6-Доходность!$C$5),0)</x:f>
        <x:v>0</x:v>
      </x:c>
      <x:c r="M134" s="10" t="str">
        <x:f>IF(C134="","",K134*L134)</x:f>
      </x:c>
      <x:c r="N134" s="2" t="str">
        <x:f>IF(C134="",IF(COUNTA(B134:H134)&gt;0,"Укажите тип",""),IF(NOT(ISNUMBER(B134)),"Укажите дату",IF(OR(NOT(ISNUMBER(F134)),NOT(ISNUMBER(G134))),"Сумма и расход: числа",IF(OR(F134&lt;0,G134&lt;0),"Суммы должны быть &gt;=0",IF(OR(C134="Покупка",C134="Продажа",C134="Выплата"),IF(COUNTIFS(Позиции!$B$8:$B$107,D134)&lt;&gt;1,"Проверьте код",IF(OR(C134="Покупка",C134="Продажа"),IF(AND(ISNUMBER(E134),E134&gt;0),"","Проверьте количество"),"")),IF(OR(C134="Пополнение",C134="Вывод",C134="Расход"),"","Неизвестный тип"))))))</x:f>
      </x:c>
    </x:row>
    <x:row r="135" ht="24" customHeight="1">
      <x:c r="A135" s="2"/>
      <x:c r="B135" s="6"/>
      <x:c r="C135" s="5"/>
      <x:c r="D135" s="5"/>
      <x:c r="E135" s="16"/>
      <x:c r="F135" s="17"/>
      <x:c r="G135" s="17"/>
      <x:c r="H135" s="5"/>
      <x:c r="I135" s="10" t="str">
        <x:f>IF(C135="","",IF(OR(C135="Пополнение",C135="Продажа",C135="Выплата"),F135,IF(OR(C135="Вывод",C135="Покупка"),-F135,0))-G135)</x:f>
      </x:c>
      <x:c r="J135" s="10" t="str">
        <x:f>IF(C135="","",IF(C135="Покупка",E135,IF(C135="Продажа",-E135,0)))</x:f>
      </x:c>
      <x:c r="K135" s="10" t="str">
        <x:f>IF(C135="","",IF(C135="Пополнение",F135,IF(C135="Вывод",-F135,0)))</x:f>
      </x:c>
      <x:c r="L135" s="18" t="n">
        <x:f>IF(AND(ISNUMBER(B135),ISNUMBER(Доходность!$C$5),ISNUMBER(Доходность!$C$6),Доходность!$C$6&gt;Доходность!$C$5,B135&gt;Доходность!$C$5,B135&lt;=Доходность!$C$6),(Доходность!$C$6-B135)/(Доходность!$C$6-Доходность!$C$5),0)</x:f>
        <x:v>0</x:v>
      </x:c>
      <x:c r="M135" s="10" t="str">
        <x:f>IF(C135="","",K135*L135)</x:f>
      </x:c>
      <x:c r="N135" s="2" t="str">
        <x:f>IF(C135="",IF(COUNTA(B135:H135)&gt;0,"Укажите тип",""),IF(NOT(ISNUMBER(B135)),"Укажите дату",IF(OR(NOT(ISNUMBER(F135)),NOT(ISNUMBER(G135))),"Сумма и расход: числа",IF(OR(F135&lt;0,G135&lt;0),"Суммы должны быть &gt;=0",IF(OR(C135="Покупка",C135="Продажа",C135="Выплата"),IF(COUNTIFS(Позиции!$B$8:$B$107,D135)&lt;&gt;1,"Проверьте код",IF(OR(C135="Покупка",C135="Продажа"),IF(AND(ISNUMBER(E135),E135&gt;0),"","Проверьте количество"),"")),IF(OR(C135="Пополнение",C135="Вывод",C135="Расход"),"","Неизвестный тип"))))))</x:f>
      </x:c>
    </x:row>
    <x:row r="136" ht="24" customHeight="1">
      <x:c r="A136" s="2"/>
      <x:c r="B136" s="6"/>
      <x:c r="C136" s="5"/>
      <x:c r="D136" s="5"/>
      <x:c r="E136" s="16"/>
      <x:c r="F136" s="17"/>
      <x:c r="G136" s="17"/>
      <x:c r="H136" s="5"/>
      <x:c r="I136" s="10" t="str">
        <x:f>IF(C136="","",IF(OR(C136="Пополнение",C136="Продажа",C136="Выплата"),F136,IF(OR(C136="Вывод",C136="Покупка"),-F136,0))-G136)</x:f>
      </x:c>
      <x:c r="J136" s="10" t="str">
        <x:f>IF(C136="","",IF(C136="Покупка",E136,IF(C136="Продажа",-E136,0)))</x:f>
      </x:c>
      <x:c r="K136" s="10" t="str">
        <x:f>IF(C136="","",IF(C136="Пополнение",F136,IF(C136="Вывод",-F136,0)))</x:f>
      </x:c>
      <x:c r="L136" s="18" t="n">
        <x:f>IF(AND(ISNUMBER(B136),ISNUMBER(Доходность!$C$5),ISNUMBER(Доходность!$C$6),Доходность!$C$6&gt;Доходность!$C$5,B136&gt;Доходность!$C$5,B136&lt;=Доходность!$C$6),(Доходность!$C$6-B136)/(Доходность!$C$6-Доходность!$C$5),0)</x:f>
        <x:v>0</x:v>
      </x:c>
      <x:c r="M136" s="10" t="str">
        <x:f>IF(C136="","",K136*L136)</x:f>
      </x:c>
      <x:c r="N136" s="2" t="str">
        <x:f>IF(C136="",IF(COUNTA(B136:H136)&gt;0,"Укажите тип",""),IF(NOT(ISNUMBER(B136)),"Укажите дату",IF(OR(NOT(ISNUMBER(F136)),NOT(ISNUMBER(G136))),"Сумма и расход: числа",IF(OR(F136&lt;0,G136&lt;0),"Суммы должны быть &gt;=0",IF(OR(C136="Покупка",C136="Продажа",C136="Выплата"),IF(COUNTIFS(Позиции!$B$8:$B$107,D136)&lt;&gt;1,"Проверьте код",IF(OR(C136="Покупка",C136="Продажа"),IF(AND(ISNUMBER(E136),E136&gt;0),"","Проверьте количество"),"")),IF(OR(C136="Пополнение",C136="Вывод",C136="Расход"),"","Неизвестный тип"))))))</x:f>
      </x:c>
    </x:row>
    <x:row r="137" ht="24" customHeight="1">
      <x:c r="A137" s="2"/>
      <x:c r="B137" s="6"/>
      <x:c r="C137" s="5"/>
      <x:c r="D137" s="5"/>
      <x:c r="E137" s="16"/>
      <x:c r="F137" s="17"/>
      <x:c r="G137" s="17"/>
      <x:c r="H137" s="5"/>
      <x:c r="I137" s="10" t="str">
        <x:f>IF(C137="","",IF(OR(C137="Пополнение",C137="Продажа",C137="Выплата"),F137,IF(OR(C137="Вывод",C137="Покупка"),-F137,0))-G137)</x:f>
      </x:c>
      <x:c r="J137" s="10" t="str">
        <x:f>IF(C137="","",IF(C137="Покупка",E137,IF(C137="Продажа",-E137,0)))</x:f>
      </x:c>
      <x:c r="K137" s="10" t="str">
        <x:f>IF(C137="","",IF(C137="Пополнение",F137,IF(C137="Вывод",-F137,0)))</x:f>
      </x:c>
      <x:c r="L137" s="18" t="n">
        <x:f>IF(AND(ISNUMBER(B137),ISNUMBER(Доходность!$C$5),ISNUMBER(Доходность!$C$6),Доходность!$C$6&gt;Доходность!$C$5,B137&gt;Доходность!$C$5,B137&lt;=Доходность!$C$6),(Доходность!$C$6-B137)/(Доходность!$C$6-Доходность!$C$5),0)</x:f>
        <x:v>0</x:v>
      </x:c>
      <x:c r="M137" s="10" t="str">
        <x:f>IF(C137="","",K137*L137)</x:f>
      </x:c>
      <x:c r="N137" s="2" t="str">
        <x:f>IF(C137="",IF(COUNTA(B137:H137)&gt;0,"Укажите тип",""),IF(NOT(ISNUMBER(B137)),"Укажите дату",IF(OR(NOT(ISNUMBER(F137)),NOT(ISNUMBER(G137))),"Сумма и расход: числа",IF(OR(F137&lt;0,G137&lt;0),"Суммы должны быть &gt;=0",IF(OR(C137="Покупка",C137="Продажа",C137="Выплата"),IF(COUNTIFS(Позиции!$B$8:$B$107,D137)&lt;&gt;1,"Проверьте код",IF(OR(C137="Покупка",C137="Продажа"),IF(AND(ISNUMBER(E137),E137&gt;0),"","Проверьте количество"),"")),IF(OR(C137="Пополнение",C137="Вывод",C137="Расход"),"","Неизвестный тип"))))))</x:f>
      </x:c>
    </x:row>
    <x:row r="138" ht="24" customHeight="1">
      <x:c r="A138" s="2"/>
      <x:c r="B138" s="6"/>
      <x:c r="C138" s="5"/>
      <x:c r="D138" s="5"/>
      <x:c r="E138" s="16"/>
      <x:c r="F138" s="17"/>
      <x:c r="G138" s="17"/>
      <x:c r="H138" s="5"/>
      <x:c r="I138" s="10" t="str">
        <x:f>IF(C138="","",IF(OR(C138="Пополнение",C138="Продажа",C138="Выплата"),F138,IF(OR(C138="Вывод",C138="Покупка"),-F138,0))-G138)</x:f>
      </x:c>
      <x:c r="J138" s="10" t="str">
        <x:f>IF(C138="","",IF(C138="Покупка",E138,IF(C138="Продажа",-E138,0)))</x:f>
      </x:c>
      <x:c r="K138" s="10" t="str">
        <x:f>IF(C138="","",IF(C138="Пополнение",F138,IF(C138="Вывод",-F138,0)))</x:f>
      </x:c>
      <x:c r="L138" s="18" t="n">
        <x:f>IF(AND(ISNUMBER(B138),ISNUMBER(Доходность!$C$5),ISNUMBER(Доходность!$C$6),Доходность!$C$6&gt;Доходность!$C$5,B138&gt;Доходность!$C$5,B138&lt;=Доходность!$C$6),(Доходность!$C$6-B138)/(Доходность!$C$6-Доходность!$C$5),0)</x:f>
        <x:v>0</x:v>
      </x:c>
      <x:c r="M138" s="10" t="str">
        <x:f>IF(C138="","",K138*L138)</x:f>
      </x:c>
      <x:c r="N138" s="2" t="str">
        <x:f>IF(C138="",IF(COUNTA(B138:H138)&gt;0,"Укажите тип",""),IF(NOT(ISNUMBER(B138)),"Укажите дату",IF(OR(NOT(ISNUMBER(F138)),NOT(ISNUMBER(G138))),"Сумма и расход: числа",IF(OR(F138&lt;0,G138&lt;0),"Суммы должны быть &gt;=0",IF(OR(C138="Покупка",C138="Продажа",C138="Выплата"),IF(COUNTIFS(Позиции!$B$8:$B$107,D138)&lt;&gt;1,"Проверьте код",IF(OR(C138="Покупка",C138="Продажа"),IF(AND(ISNUMBER(E138),E138&gt;0),"","Проверьте количество"),"")),IF(OR(C138="Пополнение",C138="Вывод",C138="Расход"),"","Неизвестный тип"))))))</x:f>
      </x:c>
    </x:row>
    <x:row r="139" ht="24" customHeight="1">
      <x:c r="A139" s="2"/>
      <x:c r="B139" s="6"/>
      <x:c r="C139" s="5"/>
      <x:c r="D139" s="5"/>
      <x:c r="E139" s="16"/>
      <x:c r="F139" s="17"/>
      <x:c r="G139" s="17"/>
      <x:c r="H139" s="5"/>
      <x:c r="I139" s="10" t="str">
        <x:f>IF(C139="","",IF(OR(C139="Пополнение",C139="Продажа",C139="Выплата"),F139,IF(OR(C139="Вывод",C139="Покупка"),-F139,0))-G139)</x:f>
      </x:c>
      <x:c r="J139" s="10" t="str">
        <x:f>IF(C139="","",IF(C139="Покупка",E139,IF(C139="Продажа",-E139,0)))</x:f>
      </x:c>
      <x:c r="K139" s="10" t="str">
        <x:f>IF(C139="","",IF(C139="Пополнение",F139,IF(C139="Вывод",-F139,0)))</x:f>
      </x:c>
      <x:c r="L139" s="18" t="n">
        <x:f>IF(AND(ISNUMBER(B139),ISNUMBER(Доходность!$C$5),ISNUMBER(Доходность!$C$6),Доходность!$C$6&gt;Доходность!$C$5,B139&gt;Доходность!$C$5,B139&lt;=Доходность!$C$6),(Доходность!$C$6-B139)/(Доходность!$C$6-Доходность!$C$5),0)</x:f>
        <x:v>0</x:v>
      </x:c>
      <x:c r="M139" s="10" t="str">
        <x:f>IF(C139="","",K139*L139)</x:f>
      </x:c>
      <x:c r="N139" s="2" t="str">
        <x:f>IF(C139="",IF(COUNTA(B139:H139)&gt;0,"Укажите тип",""),IF(NOT(ISNUMBER(B139)),"Укажите дату",IF(OR(NOT(ISNUMBER(F139)),NOT(ISNUMBER(G139))),"Сумма и расход: числа",IF(OR(F139&lt;0,G139&lt;0),"Суммы должны быть &gt;=0",IF(OR(C139="Покупка",C139="Продажа",C139="Выплата"),IF(COUNTIFS(Позиции!$B$8:$B$107,D139)&lt;&gt;1,"Проверьте код",IF(OR(C139="Покупка",C139="Продажа"),IF(AND(ISNUMBER(E139),E139&gt;0),"","Проверьте количество"),"")),IF(OR(C139="Пополнение",C139="Вывод",C139="Расход"),"","Неизвестный тип"))))))</x:f>
      </x:c>
    </x:row>
    <x:row r="140" ht="24" customHeight="1">
      <x:c r="A140" s="2"/>
      <x:c r="B140" s="6"/>
      <x:c r="C140" s="5"/>
      <x:c r="D140" s="5"/>
      <x:c r="E140" s="16"/>
      <x:c r="F140" s="17"/>
      <x:c r="G140" s="17"/>
      <x:c r="H140" s="5"/>
      <x:c r="I140" s="10" t="str">
        <x:f>IF(C140="","",IF(OR(C140="Пополнение",C140="Продажа",C140="Выплата"),F140,IF(OR(C140="Вывод",C140="Покупка"),-F140,0))-G140)</x:f>
      </x:c>
      <x:c r="J140" s="10" t="str">
        <x:f>IF(C140="","",IF(C140="Покупка",E140,IF(C140="Продажа",-E140,0)))</x:f>
      </x:c>
      <x:c r="K140" s="10" t="str">
        <x:f>IF(C140="","",IF(C140="Пополнение",F140,IF(C140="Вывод",-F140,0)))</x:f>
      </x:c>
      <x:c r="L140" s="18" t="n">
        <x:f>IF(AND(ISNUMBER(B140),ISNUMBER(Доходность!$C$5),ISNUMBER(Доходность!$C$6),Доходность!$C$6&gt;Доходность!$C$5,B140&gt;Доходность!$C$5,B140&lt;=Доходность!$C$6),(Доходность!$C$6-B140)/(Доходность!$C$6-Доходность!$C$5),0)</x:f>
        <x:v>0</x:v>
      </x:c>
      <x:c r="M140" s="10" t="str">
        <x:f>IF(C140="","",K140*L140)</x:f>
      </x:c>
      <x:c r="N140" s="2" t="str">
        <x:f>IF(C140="",IF(COUNTA(B140:H140)&gt;0,"Укажите тип",""),IF(NOT(ISNUMBER(B140)),"Укажите дату",IF(OR(NOT(ISNUMBER(F140)),NOT(ISNUMBER(G140))),"Сумма и расход: числа",IF(OR(F140&lt;0,G140&lt;0),"Суммы должны быть &gt;=0",IF(OR(C140="Покупка",C140="Продажа",C140="Выплата"),IF(COUNTIFS(Позиции!$B$8:$B$107,D140)&lt;&gt;1,"Проверьте код",IF(OR(C140="Покупка",C140="Продажа"),IF(AND(ISNUMBER(E140),E140&gt;0),"","Проверьте количество"),"")),IF(OR(C140="Пополнение",C140="Вывод",C140="Расход"),"","Неизвестный тип"))))))</x:f>
      </x:c>
    </x:row>
    <x:row r="141" ht="24" customHeight="1">
      <x:c r="A141" s="2"/>
      <x:c r="B141" s="6"/>
      <x:c r="C141" s="5"/>
      <x:c r="D141" s="5"/>
      <x:c r="E141" s="16"/>
      <x:c r="F141" s="17"/>
      <x:c r="G141" s="17"/>
      <x:c r="H141" s="5"/>
      <x:c r="I141" s="10" t="str">
        <x:f>IF(C141="","",IF(OR(C141="Пополнение",C141="Продажа",C141="Выплата"),F141,IF(OR(C141="Вывод",C141="Покупка"),-F141,0))-G141)</x:f>
      </x:c>
      <x:c r="J141" s="10" t="str">
        <x:f>IF(C141="","",IF(C141="Покупка",E141,IF(C141="Продажа",-E141,0)))</x:f>
      </x:c>
      <x:c r="K141" s="10" t="str">
        <x:f>IF(C141="","",IF(C141="Пополнение",F141,IF(C141="Вывод",-F141,0)))</x:f>
      </x:c>
      <x:c r="L141" s="18" t="n">
        <x:f>IF(AND(ISNUMBER(B141),ISNUMBER(Доходность!$C$5),ISNUMBER(Доходность!$C$6),Доходность!$C$6&gt;Доходность!$C$5,B141&gt;Доходность!$C$5,B141&lt;=Доходность!$C$6),(Доходность!$C$6-B141)/(Доходность!$C$6-Доходность!$C$5),0)</x:f>
        <x:v>0</x:v>
      </x:c>
      <x:c r="M141" s="10" t="str">
        <x:f>IF(C141="","",K141*L141)</x:f>
      </x:c>
      <x:c r="N141" s="2" t="str">
        <x:f>IF(C141="",IF(COUNTA(B141:H141)&gt;0,"Укажите тип",""),IF(NOT(ISNUMBER(B141)),"Укажите дату",IF(OR(NOT(ISNUMBER(F141)),NOT(ISNUMBER(G141))),"Сумма и расход: числа",IF(OR(F141&lt;0,G141&lt;0),"Суммы должны быть &gt;=0",IF(OR(C141="Покупка",C141="Продажа",C141="Выплата"),IF(COUNTIFS(Позиции!$B$8:$B$107,D141)&lt;&gt;1,"Проверьте код",IF(OR(C141="Покупка",C141="Продажа"),IF(AND(ISNUMBER(E141),E141&gt;0),"","Проверьте количество"),"")),IF(OR(C141="Пополнение",C141="Вывод",C141="Расход"),"","Неизвестный тип"))))))</x:f>
      </x:c>
    </x:row>
    <x:row r="142" ht="24" customHeight="1">
      <x:c r="A142" s="2"/>
      <x:c r="B142" s="6"/>
      <x:c r="C142" s="5"/>
      <x:c r="D142" s="5"/>
      <x:c r="E142" s="16"/>
      <x:c r="F142" s="17"/>
      <x:c r="G142" s="17"/>
      <x:c r="H142" s="5"/>
      <x:c r="I142" s="10" t="str">
        <x:f>IF(C142="","",IF(OR(C142="Пополнение",C142="Продажа",C142="Выплата"),F142,IF(OR(C142="Вывод",C142="Покупка"),-F142,0))-G142)</x:f>
      </x:c>
      <x:c r="J142" s="10" t="str">
        <x:f>IF(C142="","",IF(C142="Покупка",E142,IF(C142="Продажа",-E142,0)))</x:f>
      </x:c>
      <x:c r="K142" s="10" t="str">
        <x:f>IF(C142="","",IF(C142="Пополнение",F142,IF(C142="Вывод",-F142,0)))</x:f>
      </x:c>
      <x:c r="L142" s="18" t="n">
        <x:f>IF(AND(ISNUMBER(B142),ISNUMBER(Доходность!$C$5),ISNUMBER(Доходность!$C$6),Доходность!$C$6&gt;Доходность!$C$5,B142&gt;Доходность!$C$5,B142&lt;=Доходность!$C$6),(Доходность!$C$6-B142)/(Доходность!$C$6-Доходность!$C$5),0)</x:f>
        <x:v>0</x:v>
      </x:c>
      <x:c r="M142" s="10" t="str">
        <x:f>IF(C142="","",K142*L142)</x:f>
      </x:c>
      <x:c r="N142" s="2" t="str">
        <x:f>IF(C142="",IF(COUNTA(B142:H142)&gt;0,"Укажите тип",""),IF(NOT(ISNUMBER(B142)),"Укажите дату",IF(OR(NOT(ISNUMBER(F142)),NOT(ISNUMBER(G142))),"Сумма и расход: числа",IF(OR(F142&lt;0,G142&lt;0),"Суммы должны быть &gt;=0",IF(OR(C142="Покупка",C142="Продажа",C142="Выплата"),IF(COUNTIFS(Позиции!$B$8:$B$107,D142)&lt;&gt;1,"Проверьте код",IF(OR(C142="Покупка",C142="Продажа"),IF(AND(ISNUMBER(E142),E142&gt;0),"","Проверьте количество"),"")),IF(OR(C142="Пополнение",C142="Вывод",C142="Расход"),"","Неизвестный тип"))))))</x:f>
      </x:c>
    </x:row>
    <x:row r="143" ht="24" customHeight="1">
      <x:c r="A143" s="2"/>
      <x:c r="B143" s="6"/>
      <x:c r="C143" s="5"/>
      <x:c r="D143" s="5"/>
      <x:c r="E143" s="16"/>
      <x:c r="F143" s="17"/>
      <x:c r="G143" s="17"/>
      <x:c r="H143" s="5"/>
      <x:c r="I143" s="10" t="str">
        <x:f>IF(C143="","",IF(OR(C143="Пополнение",C143="Продажа",C143="Выплата"),F143,IF(OR(C143="Вывод",C143="Покупка"),-F143,0))-G143)</x:f>
      </x:c>
      <x:c r="J143" s="10" t="str">
        <x:f>IF(C143="","",IF(C143="Покупка",E143,IF(C143="Продажа",-E143,0)))</x:f>
      </x:c>
      <x:c r="K143" s="10" t="str">
        <x:f>IF(C143="","",IF(C143="Пополнение",F143,IF(C143="Вывод",-F143,0)))</x:f>
      </x:c>
      <x:c r="L143" s="18" t="n">
        <x:f>IF(AND(ISNUMBER(B143),ISNUMBER(Доходность!$C$5),ISNUMBER(Доходность!$C$6),Доходность!$C$6&gt;Доходность!$C$5,B143&gt;Доходность!$C$5,B143&lt;=Доходность!$C$6),(Доходность!$C$6-B143)/(Доходность!$C$6-Доходность!$C$5),0)</x:f>
        <x:v>0</x:v>
      </x:c>
      <x:c r="M143" s="10" t="str">
        <x:f>IF(C143="","",K143*L143)</x:f>
      </x:c>
      <x:c r="N143" s="2" t="str">
        <x:f>IF(C143="",IF(COUNTA(B143:H143)&gt;0,"Укажите тип",""),IF(NOT(ISNUMBER(B143)),"Укажите дату",IF(OR(NOT(ISNUMBER(F143)),NOT(ISNUMBER(G143))),"Сумма и расход: числа",IF(OR(F143&lt;0,G143&lt;0),"Суммы должны быть &gt;=0",IF(OR(C143="Покупка",C143="Продажа",C143="Выплата"),IF(COUNTIFS(Позиции!$B$8:$B$107,D143)&lt;&gt;1,"Проверьте код",IF(OR(C143="Покупка",C143="Продажа"),IF(AND(ISNUMBER(E143),E143&gt;0),"","Проверьте количество"),"")),IF(OR(C143="Пополнение",C143="Вывод",C143="Расход"),"","Неизвестный тип"))))))</x:f>
      </x:c>
    </x:row>
    <x:row r="144" ht="24" customHeight="1">
      <x:c r="A144" s="2"/>
      <x:c r="B144" s="6"/>
      <x:c r="C144" s="5"/>
      <x:c r="D144" s="5"/>
      <x:c r="E144" s="16"/>
      <x:c r="F144" s="17"/>
      <x:c r="G144" s="17"/>
      <x:c r="H144" s="5"/>
      <x:c r="I144" s="10" t="str">
        <x:f>IF(C144="","",IF(OR(C144="Пополнение",C144="Продажа",C144="Выплата"),F144,IF(OR(C144="Вывод",C144="Покупка"),-F144,0))-G144)</x:f>
      </x:c>
      <x:c r="J144" s="10" t="str">
        <x:f>IF(C144="","",IF(C144="Покупка",E144,IF(C144="Продажа",-E144,0)))</x:f>
      </x:c>
      <x:c r="K144" s="10" t="str">
        <x:f>IF(C144="","",IF(C144="Пополнение",F144,IF(C144="Вывод",-F144,0)))</x:f>
      </x:c>
      <x:c r="L144" s="18" t="n">
        <x:f>IF(AND(ISNUMBER(B144),ISNUMBER(Доходность!$C$5),ISNUMBER(Доходность!$C$6),Доходность!$C$6&gt;Доходность!$C$5,B144&gt;Доходность!$C$5,B144&lt;=Доходность!$C$6),(Доходность!$C$6-B144)/(Доходность!$C$6-Доходность!$C$5),0)</x:f>
        <x:v>0</x:v>
      </x:c>
      <x:c r="M144" s="10" t="str">
        <x:f>IF(C144="","",K144*L144)</x:f>
      </x:c>
      <x:c r="N144" s="2" t="str">
        <x:f>IF(C144="",IF(COUNTA(B144:H144)&gt;0,"Укажите тип",""),IF(NOT(ISNUMBER(B144)),"Укажите дату",IF(OR(NOT(ISNUMBER(F144)),NOT(ISNUMBER(G144))),"Сумма и расход: числа",IF(OR(F144&lt;0,G144&lt;0),"Суммы должны быть &gt;=0",IF(OR(C144="Покупка",C144="Продажа",C144="Выплата"),IF(COUNTIFS(Позиции!$B$8:$B$107,D144)&lt;&gt;1,"Проверьте код",IF(OR(C144="Покупка",C144="Продажа"),IF(AND(ISNUMBER(E144),E144&gt;0),"","Проверьте количество"),"")),IF(OR(C144="Пополнение",C144="Вывод",C144="Расход"),"","Неизвестный тип"))))))</x:f>
      </x:c>
    </x:row>
    <x:row r="145" ht="24" customHeight="1">
      <x:c r="A145" s="2"/>
      <x:c r="B145" s="6"/>
      <x:c r="C145" s="5"/>
      <x:c r="D145" s="5"/>
      <x:c r="E145" s="16"/>
      <x:c r="F145" s="17"/>
      <x:c r="G145" s="17"/>
      <x:c r="H145" s="5"/>
      <x:c r="I145" s="10" t="str">
        <x:f>IF(C145="","",IF(OR(C145="Пополнение",C145="Продажа",C145="Выплата"),F145,IF(OR(C145="Вывод",C145="Покупка"),-F145,0))-G145)</x:f>
      </x:c>
      <x:c r="J145" s="10" t="str">
        <x:f>IF(C145="","",IF(C145="Покупка",E145,IF(C145="Продажа",-E145,0)))</x:f>
      </x:c>
      <x:c r="K145" s="10" t="str">
        <x:f>IF(C145="","",IF(C145="Пополнение",F145,IF(C145="Вывод",-F145,0)))</x:f>
      </x:c>
      <x:c r="L145" s="18" t="n">
        <x:f>IF(AND(ISNUMBER(B145),ISNUMBER(Доходность!$C$5),ISNUMBER(Доходность!$C$6),Доходность!$C$6&gt;Доходность!$C$5,B145&gt;Доходность!$C$5,B145&lt;=Доходность!$C$6),(Доходность!$C$6-B145)/(Доходность!$C$6-Доходность!$C$5),0)</x:f>
        <x:v>0</x:v>
      </x:c>
      <x:c r="M145" s="10" t="str">
        <x:f>IF(C145="","",K145*L145)</x:f>
      </x:c>
      <x:c r="N145" s="2" t="str">
        <x:f>IF(C145="",IF(COUNTA(B145:H145)&gt;0,"Укажите тип",""),IF(NOT(ISNUMBER(B145)),"Укажите дату",IF(OR(NOT(ISNUMBER(F145)),NOT(ISNUMBER(G145))),"Сумма и расход: числа",IF(OR(F145&lt;0,G145&lt;0),"Суммы должны быть &gt;=0",IF(OR(C145="Покупка",C145="Продажа",C145="Выплата"),IF(COUNTIFS(Позиции!$B$8:$B$107,D145)&lt;&gt;1,"Проверьте код",IF(OR(C145="Покупка",C145="Продажа"),IF(AND(ISNUMBER(E145),E145&gt;0),"","Проверьте количество"),"")),IF(OR(C145="Пополнение",C145="Вывод",C145="Расход"),"","Неизвестный тип"))))))</x:f>
      </x:c>
    </x:row>
    <x:row r="146" ht="24" customHeight="1">
      <x:c r="A146" s="2"/>
      <x:c r="B146" s="6"/>
      <x:c r="C146" s="5"/>
      <x:c r="D146" s="5"/>
      <x:c r="E146" s="16"/>
      <x:c r="F146" s="17"/>
      <x:c r="G146" s="17"/>
      <x:c r="H146" s="5"/>
      <x:c r="I146" s="10" t="str">
        <x:f>IF(C146="","",IF(OR(C146="Пополнение",C146="Продажа",C146="Выплата"),F146,IF(OR(C146="Вывод",C146="Покупка"),-F146,0))-G146)</x:f>
      </x:c>
      <x:c r="J146" s="10" t="str">
        <x:f>IF(C146="","",IF(C146="Покупка",E146,IF(C146="Продажа",-E146,0)))</x:f>
      </x:c>
      <x:c r="K146" s="10" t="str">
        <x:f>IF(C146="","",IF(C146="Пополнение",F146,IF(C146="Вывод",-F146,0)))</x:f>
      </x:c>
      <x:c r="L146" s="18" t="n">
        <x:f>IF(AND(ISNUMBER(B146),ISNUMBER(Доходность!$C$5),ISNUMBER(Доходность!$C$6),Доходность!$C$6&gt;Доходность!$C$5,B146&gt;Доходность!$C$5,B146&lt;=Доходность!$C$6),(Доходность!$C$6-B146)/(Доходность!$C$6-Доходность!$C$5),0)</x:f>
        <x:v>0</x:v>
      </x:c>
      <x:c r="M146" s="10" t="str">
        <x:f>IF(C146="","",K146*L146)</x:f>
      </x:c>
      <x:c r="N146" s="2" t="str">
        <x:f>IF(C146="",IF(COUNTA(B146:H146)&gt;0,"Укажите тип",""),IF(NOT(ISNUMBER(B146)),"Укажите дату",IF(OR(NOT(ISNUMBER(F146)),NOT(ISNUMBER(G146))),"Сумма и расход: числа",IF(OR(F146&lt;0,G146&lt;0),"Суммы должны быть &gt;=0",IF(OR(C146="Покупка",C146="Продажа",C146="Выплата"),IF(COUNTIFS(Позиции!$B$8:$B$107,D146)&lt;&gt;1,"Проверьте код",IF(OR(C146="Покупка",C146="Продажа"),IF(AND(ISNUMBER(E146),E146&gt;0),"","Проверьте количество"),"")),IF(OR(C146="Пополнение",C146="Вывод",C146="Расход"),"","Неизвестный тип"))))))</x:f>
      </x:c>
    </x:row>
    <x:row r="147" ht="24" customHeight="1">
      <x:c r="A147" s="2"/>
      <x:c r="B147" s="6"/>
      <x:c r="C147" s="5"/>
      <x:c r="D147" s="5"/>
      <x:c r="E147" s="16"/>
      <x:c r="F147" s="17"/>
      <x:c r="G147" s="17"/>
      <x:c r="H147" s="5"/>
      <x:c r="I147" s="10" t="str">
        <x:f>IF(C147="","",IF(OR(C147="Пополнение",C147="Продажа",C147="Выплата"),F147,IF(OR(C147="Вывод",C147="Покупка"),-F147,0))-G147)</x:f>
      </x:c>
      <x:c r="J147" s="10" t="str">
        <x:f>IF(C147="","",IF(C147="Покупка",E147,IF(C147="Продажа",-E147,0)))</x:f>
      </x:c>
      <x:c r="K147" s="10" t="str">
        <x:f>IF(C147="","",IF(C147="Пополнение",F147,IF(C147="Вывод",-F147,0)))</x:f>
      </x:c>
      <x:c r="L147" s="18" t="n">
        <x:f>IF(AND(ISNUMBER(B147),ISNUMBER(Доходность!$C$5),ISNUMBER(Доходность!$C$6),Доходность!$C$6&gt;Доходность!$C$5,B147&gt;Доходность!$C$5,B147&lt;=Доходность!$C$6),(Доходность!$C$6-B147)/(Доходность!$C$6-Доходность!$C$5),0)</x:f>
        <x:v>0</x:v>
      </x:c>
      <x:c r="M147" s="10" t="str">
        <x:f>IF(C147="","",K147*L147)</x:f>
      </x:c>
      <x:c r="N147" s="2" t="str">
        <x:f>IF(C147="",IF(COUNTA(B147:H147)&gt;0,"Укажите тип",""),IF(NOT(ISNUMBER(B147)),"Укажите дату",IF(OR(NOT(ISNUMBER(F147)),NOT(ISNUMBER(G147))),"Сумма и расход: числа",IF(OR(F147&lt;0,G147&lt;0),"Суммы должны быть &gt;=0",IF(OR(C147="Покупка",C147="Продажа",C147="Выплата"),IF(COUNTIFS(Позиции!$B$8:$B$107,D147)&lt;&gt;1,"Проверьте код",IF(OR(C147="Покупка",C147="Продажа"),IF(AND(ISNUMBER(E147),E147&gt;0),"","Проверьте количество"),"")),IF(OR(C147="Пополнение",C147="Вывод",C147="Расход"),"","Неизвестный тип"))))))</x:f>
      </x:c>
    </x:row>
    <x:row r="148" ht="24" customHeight="1">
      <x:c r="A148" s="2"/>
      <x:c r="B148" s="6"/>
      <x:c r="C148" s="5"/>
      <x:c r="D148" s="5"/>
      <x:c r="E148" s="16"/>
      <x:c r="F148" s="17"/>
      <x:c r="G148" s="17"/>
      <x:c r="H148" s="5"/>
      <x:c r="I148" s="10" t="str">
        <x:f>IF(C148="","",IF(OR(C148="Пополнение",C148="Продажа",C148="Выплата"),F148,IF(OR(C148="Вывод",C148="Покупка"),-F148,0))-G148)</x:f>
      </x:c>
      <x:c r="J148" s="10" t="str">
        <x:f>IF(C148="","",IF(C148="Покупка",E148,IF(C148="Продажа",-E148,0)))</x:f>
      </x:c>
      <x:c r="K148" s="10" t="str">
        <x:f>IF(C148="","",IF(C148="Пополнение",F148,IF(C148="Вывод",-F148,0)))</x:f>
      </x:c>
      <x:c r="L148" s="18" t="n">
        <x:f>IF(AND(ISNUMBER(B148),ISNUMBER(Доходность!$C$5),ISNUMBER(Доходность!$C$6),Доходность!$C$6&gt;Доходность!$C$5,B148&gt;Доходность!$C$5,B148&lt;=Доходность!$C$6),(Доходность!$C$6-B148)/(Доходность!$C$6-Доходность!$C$5),0)</x:f>
        <x:v>0</x:v>
      </x:c>
      <x:c r="M148" s="10" t="str">
        <x:f>IF(C148="","",K148*L148)</x:f>
      </x:c>
      <x:c r="N148" s="2" t="str">
        <x:f>IF(C148="",IF(COUNTA(B148:H148)&gt;0,"Укажите тип",""),IF(NOT(ISNUMBER(B148)),"Укажите дату",IF(OR(NOT(ISNUMBER(F148)),NOT(ISNUMBER(G148))),"Сумма и расход: числа",IF(OR(F148&lt;0,G148&lt;0),"Суммы должны быть &gt;=0",IF(OR(C148="Покупка",C148="Продажа",C148="Выплата"),IF(COUNTIFS(Позиции!$B$8:$B$107,D148)&lt;&gt;1,"Проверьте код",IF(OR(C148="Покупка",C148="Продажа"),IF(AND(ISNUMBER(E148),E148&gt;0),"","Проверьте количество"),"")),IF(OR(C148="Пополнение",C148="Вывод",C148="Расход"),"","Неизвестный тип"))))))</x:f>
      </x:c>
    </x:row>
    <x:row r="149" ht="24" customHeight="1">
      <x:c r="A149" s="2"/>
      <x:c r="B149" s="6"/>
      <x:c r="C149" s="5"/>
      <x:c r="D149" s="5"/>
      <x:c r="E149" s="16"/>
      <x:c r="F149" s="17"/>
      <x:c r="G149" s="17"/>
      <x:c r="H149" s="5"/>
      <x:c r="I149" s="10" t="str">
        <x:f>IF(C149="","",IF(OR(C149="Пополнение",C149="Продажа",C149="Выплата"),F149,IF(OR(C149="Вывод",C149="Покупка"),-F149,0))-G149)</x:f>
      </x:c>
      <x:c r="J149" s="10" t="str">
        <x:f>IF(C149="","",IF(C149="Покупка",E149,IF(C149="Продажа",-E149,0)))</x:f>
      </x:c>
      <x:c r="K149" s="10" t="str">
        <x:f>IF(C149="","",IF(C149="Пополнение",F149,IF(C149="Вывод",-F149,0)))</x:f>
      </x:c>
      <x:c r="L149" s="18" t="n">
        <x:f>IF(AND(ISNUMBER(B149),ISNUMBER(Доходность!$C$5),ISNUMBER(Доходность!$C$6),Доходность!$C$6&gt;Доходность!$C$5,B149&gt;Доходность!$C$5,B149&lt;=Доходность!$C$6),(Доходность!$C$6-B149)/(Доходность!$C$6-Доходность!$C$5),0)</x:f>
        <x:v>0</x:v>
      </x:c>
      <x:c r="M149" s="10" t="str">
        <x:f>IF(C149="","",K149*L149)</x:f>
      </x:c>
      <x:c r="N149" s="2" t="str">
        <x:f>IF(C149="",IF(COUNTA(B149:H149)&gt;0,"Укажите тип",""),IF(NOT(ISNUMBER(B149)),"Укажите дату",IF(OR(NOT(ISNUMBER(F149)),NOT(ISNUMBER(G149))),"Сумма и расход: числа",IF(OR(F149&lt;0,G149&lt;0),"Суммы должны быть &gt;=0",IF(OR(C149="Покупка",C149="Продажа",C149="Выплата"),IF(COUNTIFS(Позиции!$B$8:$B$107,D149)&lt;&gt;1,"Проверьте код",IF(OR(C149="Покупка",C149="Продажа"),IF(AND(ISNUMBER(E149),E149&gt;0),"","Проверьте количество"),"")),IF(OR(C149="Пополнение",C149="Вывод",C149="Расход"),"","Неизвестный тип"))))))</x:f>
      </x:c>
    </x:row>
    <x:row r="150" ht="24" customHeight="1">
      <x:c r="A150" s="2"/>
      <x:c r="B150" s="6"/>
      <x:c r="C150" s="5"/>
      <x:c r="D150" s="5"/>
      <x:c r="E150" s="16"/>
      <x:c r="F150" s="17"/>
      <x:c r="G150" s="17"/>
      <x:c r="H150" s="5"/>
      <x:c r="I150" s="10" t="str">
        <x:f>IF(C150="","",IF(OR(C150="Пополнение",C150="Продажа",C150="Выплата"),F150,IF(OR(C150="Вывод",C150="Покупка"),-F150,0))-G150)</x:f>
      </x:c>
      <x:c r="J150" s="10" t="str">
        <x:f>IF(C150="","",IF(C150="Покупка",E150,IF(C150="Продажа",-E150,0)))</x:f>
      </x:c>
      <x:c r="K150" s="10" t="str">
        <x:f>IF(C150="","",IF(C150="Пополнение",F150,IF(C150="Вывод",-F150,0)))</x:f>
      </x:c>
      <x:c r="L150" s="18" t="n">
        <x:f>IF(AND(ISNUMBER(B150),ISNUMBER(Доходность!$C$5),ISNUMBER(Доходность!$C$6),Доходность!$C$6&gt;Доходность!$C$5,B150&gt;Доходность!$C$5,B150&lt;=Доходность!$C$6),(Доходность!$C$6-B150)/(Доходность!$C$6-Доходность!$C$5),0)</x:f>
        <x:v>0</x:v>
      </x:c>
      <x:c r="M150" s="10" t="str">
        <x:f>IF(C150="","",K150*L150)</x:f>
      </x:c>
      <x:c r="N150" s="2" t="str">
        <x:f>IF(C150="",IF(COUNTA(B150:H150)&gt;0,"Укажите тип",""),IF(NOT(ISNUMBER(B150)),"Укажите дату",IF(OR(NOT(ISNUMBER(F150)),NOT(ISNUMBER(G150))),"Сумма и расход: числа",IF(OR(F150&lt;0,G150&lt;0),"Суммы должны быть &gt;=0",IF(OR(C150="Покупка",C150="Продажа",C150="Выплата"),IF(COUNTIFS(Позиции!$B$8:$B$107,D150)&lt;&gt;1,"Проверьте код",IF(OR(C150="Покупка",C150="Продажа"),IF(AND(ISNUMBER(E150),E150&gt;0),"","Проверьте количество"),"")),IF(OR(C150="Пополнение",C150="Вывод",C150="Расход"),"","Неизвестный тип"))))))</x:f>
      </x:c>
    </x:row>
    <x:row r="151" ht="24" customHeight="1">
      <x:c r="A151" s="2"/>
      <x:c r="B151" s="6"/>
      <x:c r="C151" s="5"/>
      <x:c r="D151" s="5"/>
      <x:c r="E151" s="16"/>
      <x:c r="F151" s="17"/>
      <x:c r="G151" s="17"/>
      <x:c r="H151" s="5"/>
      <x:c r="I151" s="10" t="str">
        <x:f>IF(C151="","",IF(OR(C151="Пополнение",C151="Продажа",C151="Выплата"),F151,IF(OR(C151="Вывод",C151="Покупка"),-F151,0))-G151)</x:f>
      </x:c>
      <x:c r="J151" s="10" t="str">
        <x:f>IF(C151="","",IF(C151="Покупка",E151,IF(C151="Продажа",-E151,0)))</x:f>
      </x:c>
      <x:c r="K151" s="10" t="str">
        <x:f>IF(C151="","",IF(C151="Пополнение",F151,IF(C151="Вывод",-F151,0)))</x:f>
      </x:c>
      <x:c r="L151" s="18" t="n">
        <x:f>IF(AND(ISNUMBER(B151),ISNUMBER(Доходность!$C$5),ISNUMBER(Доходность!$C$6),Доходность!$C$6&gt;Доходность!$C$5,B151&gt;Доходность!$C$5,B151&lt;=Доходность!$C$6),(Доходность!$C$6-B151)/(Доходность!$C$6-Доходность!$C$5),0)</x:f>
        <x:v>0</x:v>
      </x:c>
      <x:c r="M151" s="10" t="str">
        <x:f>IF(C151="","",K151*L151)</x:f>
      </x:c>
      <x:c r="N151" s="2" t="str">
        <x:f>IF(C151="",IF(COUNTA(B151:H151)&gt;0,"Укажите тип",""),IF(NOT(ISNUMBER(B151)),"Укажите дату",IF(OR(NOT(ISNUMBER(F151)),NOT(ISNUMBER(G151))),"Сумма и расход: числа",IF(OR(F151&lt;0,G151&lt;0),"Суммы должны быть &gt;=0",IF(OR(C151="Покупка",C151="Продажа",C151="Выплата"),IF(COUNTIFS(Позиции!$B$8:$B$107,D151)&lt;&gt;1,"Проверьте код",IF(OR(C151="Покупка",C151="Продажа"),IF(AND(ISNUMBER(E151),E151&gt;0),"","Проверьте количество"),"")),IF(OR(C151="Пополнение",C151="Вывод",C151="Расход"),"","Неизвестный тип"))))))</x:f>
      </x:c>
    </x:row>
    <x:row r="152" ht="24" customHeight="1">
      <x:c r="A152" s="2"/>
      <x:c r="B152" s="6"/>
      <x:c r="C152" s="5"/>
      <x:c r="D152" s="5"/>
      <x:c r="E152" s="16"/>
      <x:c r="F152" s="17"/>
      <x:c r="G152" s="17"/>
      <x:c r="H152" s="5"/>
      <x:c r="I152" s="10" t="str">
        <x:f>IF(C152="","",IF(OR(C152="Пополнение",C152="Продажа",C152="Выплата"),F152,IF(OR(C152="Вывод",C152="Покупка"),-F152,0))-G152)</x:f>
      </x:c>
      <x:c r="J152" s="10" t="str">
        <x:f>IF(C152="","",IF(C152="Покупка",E152,IF(C152="Продажа",-E152,0)))</x:f>
      </x:c>
      <x:c r="K152" s="10" t="str">
        <x:f>IF(C152="","",IF(C152="Пополнение",F152,IF(C152="Вывод",-F152,0)))</x:f>
      </x:c>
      <x:c r="L152" s="18" t="n">
        <x:f>IF(AND(ISNUMBER(B152),ISNUMBER(Доходность!$C$5),ISNUMBER(Доходность!$C$6),Доходность!$C$6&gt;Доходность!$C$5,B152&gt;Доходность!$C$5,B152&lt;=Доходность!$C$6),(Доходность!$C$6-B152)/(Доходность!$C$6-Доходность!$C$5),0)</x:f>
        <x:v>0</x:v>
      </x:c>
      <x:c r="M152" s="10" t="str">
        <x:f>IF(C152="","",K152*L152)</x:f>
      </x:c>
      <x:c r="N152" s="2" t="str">
        <x:f>IF(C152="",IF(COUNTA(B152:H152)&gt;0,"Укажите тип",""),IF(NOT(ISNUMBER(B152)),"Укажите дату",IF(OR(NOT(ISNUMBER(F152)),NOT(ISNUMBER(G152))),"Сумма и расход: числа",IF(OR(F152&lt;0,G152&lt;0),"Суммы должны быть &gt;=0",IF(OR(C152="Покупка",C152="Продажа",C152="Выплата"),IF(COUNTIFS(Позиции!$B$8:$B$107,D152)&lt;&gt;1,"Проверьте код",IF(OR(C152="Покупка",C152="Продажа"),IF(AND(ISNUMBER(E152),E152&gt;0),"","Проверьте количество"),"")),IF(OR(C152="Пополнение",C152="Вывод",C152="Расход"),"","Неизвестный тип"))))))</x:f>
      </x:c>
    </x:row>
    <x:row r="153" ht="24" customHeight="1">
      <x:c r="A153" s="2"/>
      <x:c r="B153" s="6"/>
      <x:c r="C153" s="5"/>
      <x:c r="D153" s="5"/>
      <x:c r="E153" s="16"/>
      <x:c r="F153" s="17"/>
      <x:c r="G153" s="17"/>
      <x:c r="H153" s="5"/>
      <x:c r="I153" s="10" t="str">
        <x:f>IF(C153="","",IF(OR(C153="Пополнение",C153="Продажа",C153="Выплата"),F153,IF(OR(C153="Вывод",C153="Покупка"),-F153,0))-G153)</x:f>
      </x:c>
      <x:c r="J153" s="10" t="str">
        <x:f>IF(C153="","",IF(C153="Покупка",E153,IF(C153="Продажа",-E153,0)))</x:f>
      </x:c>
      <x:c r="K153" s="10" t="str">
        <x:f>IF(C153="","",IF(C153="Пополнение",F153,IF(C153="Вывод",-F153,0)))</x:f>
      </x:c>
      <x:c r="L153" s="18" t="n">
        <x:f>IF(AND(ISNUMBER(B153),ISNUMBER(Доходность!$C$5),ISNUMBER(Доходность!$C$6),Доходность!$C$6&gt;Доходность!$C$5,B153&gt;Доходность!$C$5,B153&lt;=Доходность!$C$6),(Доходность!$C$6-B153)/(Доходность!$C$6-Доходность!$C$5),0)</x:f>
        <x:v>0</x:v>
      </x:c>
      <x:c r="M153" s="10" t="str">
        <x:f>IF(C153="","",K153*L153)</x:f>
      </x:c>
      <x:c r="N153" s="2" t="str">
        <x:f>IF(C153="",IF(COUNTA(B153:H153)&gt;0,"Укажите тип",""),IF(NOT(ISNUMBER(B153)),"Укажите дату",IF(OR(NOT(ISNUMBER(F153)),NOT(ISNUMBER(G153))),"Сумма и расход: числа",IF(OR(F153&lt;0,G153&lt;0),"Суммы должны быть &gt;=0",IF(OR(C153="Покупка",C153="Продажа",C153="Выплата"),IF(COUNTIFS(Позиции!$B$8:$B$107,D153)&lt;&gt;1,"Проверьте код",IF(OR(C153="Покупка",C153="Продажа"),IF(AND(ISNUMBER(E153),E153&gt;0),"","Проверьте количество"),"")),IF(OR(C153="Пополнение",C153="Вывод",C153="Расход"),"","Неизвестный тип"))))))</x:f>
      </x:c>
    </x:row>
    <x:row r="154" ht="24" customHeight="1">
      <x:c r="A154" s="2"/>
      <x:c r="B154" s="6"/>
      <x:c r="C154" s="5"/>
      <x:c r="D154" s="5"/>
      <x:c r="E154" s="16"/>
      <x:c r="F154" s="17"/>
      <x:c r="G154" s="17"/>
      <x:c r="H154" s="5"/>
      <x:c r="I154" s="10" t="str">
        <x:f>IF(C154="","",IF(OR(C154="Пополнение",C154="Продажа",C154="Выплата"),F154,IF(OR(C154="Вывод",C154="Покупка"),-F154,0))-G154)</x:f>
      </x:c>
      <x:c r="J154" s="10" t="str">
        <x:f>IF(C154="","",IF(C154="Покупка",E154,IF(C154="Продажа",-E154,0)))</x:f>
      </x:c>
      <x:c r="K154" s="10" t="str">
        <x:f>IF(C154="","",IF(C154="Пополнение",F154,IF(C154="Вывод",-F154,0)))</x:f>
      </x:c>
      <x:c r="L154" s="18" t="n">
        <x:f>IF(AND(ISNUMBER(B154),ISNUMBER(Доходность!$C$5),ISNUMBER(Доходность!$C$6),Доходность!$C$6&gt;Доходность!$C$5,B154&gt;Доходность!$C$5,B154&lt;=Доходность!$C$6),(Доходность!$C$6-B154)/(Доходность!$C$6-Доходность!$C$5),0)</x:f>
        <x:v>0</x:v>
      </x:c>
      <x:c r="M154" s="10" t="str">
        <x:f>IF(C154="","",K154*L154)</x:f>
      </x:c>
      <x:c r="N154" s="2" t="str">
        <x:f>IF(C154="",IF(COUNTA(B154:H154)&gt;0,"Укажите тип",""),IF(NOT(ISNUMBER(B154)),"Укажите дату",IF(OR(NOT(ISNUMBER(F154)),NOT(ISNUMBER(G154))),"Сумма и расход: числа",IF(OR(F154&lt;0,G154&lt;0),"Суммы должны быть &gt;=0",IF(OR(C154="Покупка",C154="Продажа",C154="Выплата"),IF(COUNTIFS(Позиции!$B$8:$B$107,D154)&lt;&gt;1,"Проверьте код",IF(OR(C154="Покупка",C154="Продажа"),IF(AND(ISNUMBER(E154),E154&gt;0),"","Проверьте количество"),"")),IF(OR(C154="Пополнение",C154="Вывод",C154="Расход"),"","Неизвестный тип"))))))</x:f>
      </x:c>
    </x:row>
    <x:row r="155" ht="24" customHeight="1">
      <x:c r="A155" s="2"/>
      <x:c r="B155" s="6"/>
      <x:c r="C155" s="5"/>
      <x:c r="D155" s="5"/>
      <x:c r="E155" s="16"/>
      <x:c r="F155" s="17"/>
      <x:c r="G155" s="17"/>
      <x:c r="H155" s="5"/>
      <x:c r="I155" s="10" t="str">
        <x:f>IF(C155="","",IF(OR(C155="Пополнение",C155="Продажа",C155="Выплата"),F155,IF(OR(C155="Вывод",C155="Покупка"),-F155,0))-G155)</x:f>
      </x:c>
      <x:c r="J155" s="10" t="str">
        <x:f>IF(C155="","",IF(C155="Покупка",E155,IF(C155="Продажа",-E155,0)))</x:f>
      </x:c>
      <x:c r="K155" s="10" t="str">
        <x:f>IF(C155="","",IF(C155="Пополнение",F155,IF(C155="Вывод",-F155,0)))</x:f>
      </x:c>
      <x:c r="L155" s="18" t="n">
        <x:f>IF(AND(ISNUMBER(B155),ISNUMBER(Доходность!$C$5),ISNUMBER(Доходность!$C$6),Доходность!$C$6&gt;Доходность!$C$5,B155&gt;Доходность!$C$5,B155&lt;=Доходность!$C$6),(Доходность!$C$6-B155)/(Доходность!$C$6-Доходность!$C$5),0)</x:f>
        <x:v>0</x:v>
      </x:c>
      <x:c r="M155" s="10" t="str">
        <x:f>IF(C155="","",K155*L155)</x:f>
      </x:c>
      <x:c r="N155" s="2" t="str">
        <x:f>IF(C155="",IF(COUNTA(B155:H155)&gt;0,"Укажите тип",""),IF(NOT(ISNUMBER(B155)),"Укажите дату",IF(OR(NOT(ISNUMBER(F155)),NOT(ISNUMBER(G155))),"Сумма и расход: числа",IF(OR(F155&lt;0,G155&lt;0),"Суммы должны быть &gt;=0",IF(OR(C155="Покупка",C155="Продажа",C155="Выплата"),IF(COUNTIFS(Позиции!$B$8:$B$107,D155)&lt;&gt;1,"Проверьте код",IF(OR(C155="Покупка",C155="Продажа"),IF(AND(ISNUMBER(E155),E155&gt;0),"","Проверьте количество"),"")),IF(OR(C155="Пополнение",C155="Вывод",C155="Расход"),"","Неизвестный тип"))))))</x:f>
      </x:c>
    </x:row>
    <x:row r="156" ht="24" customHeight="1">
      <x:c r="A156" s="2"/>
      <x:c r="B156" s="6"/>
      <x:c r="C156" s="5"/>
      <x:c r="D156" s="5"/>
      <x:c r="E156" s="16"/>
      <x:c r="F156" s="17"/>
      <x:c r="G156" s="17"/>
      <x:c r="H156" s="5"/>
      <x:c r="I156" s="10" t="str">
        <x:f>IF(C156="","",IF(OR(C156="Пополнение",C156="Продажа",C156="Выплата"),F156,IF(OR(C156="Вывод",C156="Покупка"),-F156,0))-G156)</x:f>
      </x:c>
      <x:c r="J156" s="10" t="str">
        <x:f>IF(C156="","",IF(C156="Покупка",E156,IF(C156="Продажа",-E156,0)))</x:f>
      </x:c>
      <x:c r="K156" s="10" t="str">
        <x:f>IF(C156="","",IF(C156="Пополнение",F156,IF(C156="Вывод",-F156,0)))</x:f>
      </x:c>
      <x:c r="L156" s="18" t="n">
        <x:f>IF(AND(ISNUMBER(B156),ISNUMBER(Доходность!$C$5),ISNUMBER(Доходность!$C$6),Доходность!$C$6&gt;Доходность!$C$5,B156&gt;Доходность!$C$5,B156&lt;=Доходность!$C$6),(Доходность!$C$6-B156)/(Доходность!$C$6-Доходность!$C$5),0)</x:f>
        <x:v>0</x:v>
      </x:c>
      <x:c r="M156" s="10" t="str">
        <x:f>IF(C156="","",K156*L156)</x:f>
      </x:c>
      <x:c r="N156" s="2" t="str">
        <x:f>IF(C156="",IF(COUNTA(B156:H156)&gt;0,"Укажите тип",""),IF(NOT(ISNUMBER(B156)),"Укажите дату",IF(OR(NOT(ISNUMBER(F156)),NOT(ISNUMBER(G156))),"Сумма и расход: числа",IF(OR(F156&lt;0,G156&lt;0),"Суммы должны быть &gt;=0",IF(OR(C156="Покупка",C156="Продажа",C156="Выплата"),IF(COUNTIFS(Позиции!$B$8:$B$107,D156)&lt;&gt;1,"Проверьте код",IF(OR(C156="Покупка",C156="Продажа"),IF(AND(ISNUMBER(E156),E156&gt;0),"","Проверьте количество"),"")),IF(OR(C156="Пополнение",C156="Вывод",C156="Расход"),"","Неизвестный тип"))))))</x:f>
      </x:c>
    </x:row>
    <x:row r="157" ht="24" customHeight="1">
      <x:c r="A157" s="2"/>
      <x:c r="B157" s="6"/>
      <x:c r="C157" s="5"/>
      <x:c r="D157" s="5"/>
      <x:c r="E157" s="16"/>
      <x:c r="F157" s="17"/>
      <x:c r="G157" s="17"/>
      <x:c r="H157" s="5"/>
      <x:c r="I157" s="10" t="str">
        <x:f>IF(C157="","",IF(OR(C157="Пополнение",C157="Продажа",C157="Выплата"),F157,IF(OR(C157="Вывод",C157="Покупка"),-F157,0))-G157)</x:f>
      </x:c>
      <x:c r="J157" s="10" t="str">
        <x:f>IF(C157="","",IF(C157="Покупка",E157,IF(C157="Продажа",-E157,0)))</x:f>
      </x:c>
      <x:c r="K157" s="10" t="str">
        <x:f>IF(C157="","",IF(C157="Пополнение",F157,IF(C157="Вывод",-F157,0)))</x:f>
      </x:c>
      <x:c r="L157" s="18" t="n">
        <x:f>IF(AND(ISNUMBER(B157),ISNUMBER(Доходность!$C$5),ISNUMBER(Доходность!$C$6),Доходность!$C$6&gt;Доходность!$C$5,B157&gt;Доходность!$C$5,B157&lt;=Доходность!$C$6),(Доходность!$C$6-B157)/(Доходность!$C$6-Доходность!$C$5),0)</x:f>
        <x:v>0</x:v>
      </x:c>
      <x:c r="M157" s="10" t="str">
        <x:f>IF(C157="","",K157*L157)</x:f>
      </x:c>
      <x:c r="N157" s="2" t="str">
        <x:f>IF(C157="",IF(COUNTA(B157:H157)&gt;0,"Укажите тип",""),IF(NOT(ISNUMBER(B157)),"Укажите дату",IF(OR(NOT(ISNUMBER(F157)),NOT(ISNUMBER(G157))),"Сумма и расход: числа",IF(OR(F157&lt;0,G157&lt;0),"Суммы должны быть &gt;=0",IF(OR(C157="Покупка",C157="Продажа",C157="Выплата"),IF(COUNTIFS(Позиции!$B$8:$B$107,D157)&lt;&gt;1,"Проверьте код",IF(OR(C157="Покупка",C157="Продажа"),IF(AND(ISNUMBER(E157),E157&gt;0),"","Проверьте количество"),"")),IF(OR(C157="Пополнение",C157="Вывод",C157="Расход"),"","Неизвестный тип"))))))</x:f>
      </x:c>
    </x:row>
    <x:row r="158" ht="24" customHeight="1">
      <x:c r="A158" s="2"/>
      <x:c r="B158" s="6"/>
      <x:c r="C158" s="5"/>
      <x:c r="D158" s="5"/>
      <x:c r="E158" s="16"/>
      <x:c r="F158" s="17"/>
      <x:c r="G158" s="17"/>
      <x:c r="H158" s="5"/>
      <x:c r="I158" s="10" t="str">
        <x:f>IF(C158="","",IF(OR(C158="Пополнение",C158="Продажа",C158="Выплата"),F158,IF(OR(C158="Вывод",C158="Покупка"),-F158,0))-G158)</x:f>
      </x:c>
      <x:c r="J158" s="10" t="str">
        <x:f>IF(C158="","",IF(C158="Покупка",E158,IF(C158="Продажа",-E158,0)))</x:f>
      </x:c>
      <x:c r="K158" s="10" t="str">
        <x:f>IF(C158="","",IF(C158="Пополнение",F158,IF(C158="Вывод",-F158,0)))</x:f>
      </x:c>
      <x:c r="L158" s="18" t="n">
        <x:f>IF(AND(ISNUMBER(B158),ISNUMBER(Доходность!$C$5),ISNUMBER(Доходность!$C$6),Доходность!$C$6&gt;Доходность!$C$5,B158&gt;Доходность!$C$5,B158&lt;=Доходность!$C$6),(Доходность!$C$6-B158)/(Доходность!$C$6-Доходность!$C$5),0)</x:f>
        <x:v>0</x:v>
      </x:c>
      <x:c r="M158" s="10" t="str">
        <x:f>IF(C158="","",K158*L158)</x:f>
      </x:c>
      <x:c r="N158" s="2" t="str">
        <x:f>IF(C158="",IF(COUNTA(B158:H158)&gt;0,"Укажите тип",""),IF(NOT(ISNUMBER(B158)),"Укажите дату",IF(OR(NOT(ISNUMBER(F158)),NOT(ISNUMBER(G158))),"Сумма и расход: числа",IF(OR(F158&lt;0,G158&lt;0),"Суммы должны быть &gt;=0",IF(OR(C158="Покупка",C158="Продажа",C158="Выплата"),IF(COUNTIFS(Позиции!$B$8:$B$107,D158)&lt;&gt;1,"Проверьте код",IF(OR(C158="Покупка",C158="Продажа"),IF(AND(ISNUMBER(E158),E158&gt;0),"","Проверьте количество"),"")),IF(OR(C158="Пополнение",C158="Вывод",C158="Расход"),"","Неизвестный тип"))))))</x:f>
      </x:c>
    </x:row>
    <x:row r="159" ht="24" customHeight="1">
      <x:c r="A159" s="2"/>
      <x:c r="B159" s="6"/>
      <x:c r="C159" s="5"/>
      <x:c r="D159" s="5"/>
      <x:c r="E159" s="16"/>
      <x:c r="F159" s="17"/>
      <x:c r="G159" s="17"/>
      <x:c r="H159" s="5"/>
      <x:c r="I159" s="10" t="str">
        <x:f>IF(C159="","",IF(OR(C159="Пополнение",C159="Продажа",C159="Выплата"),F159,IF(OR(C159="Вывод",C159="Покупка"),-F159,0))-G159)</x:f>
      </x:c>
      <x:c r="J159" s="10" t="str">
        <x:f>IF(C159="","",IF(C159="Покупка",E159,IF(C159="Продажа",-E159,0)))</x:f>
      </x:c>
      <x:c r="K159" s="10" t="str">
        <x:f>IF(C159="","",IF(C159="Пополнение",F159,IF(C159="Вывод",-F159,0)))</x:f>
      </x:c>
      <x:c r="L159" s="18" t="n">
        <x:f>IF(AND(ISNUMBER(B159),ISNUMBER(Доходность!$C$5),ISNUMBER(Доходность!$C$6),Доходность!$C$6&gt;Доходность!$C$5,B159&gt;Доходность!$C$5,B159&lt;=Доходность!$C$6),(Доходность!$C$6-B159)/(Доходность!$C$6-Доходность!$C$5),0)</x:f>
        <x:v>0</x:v>
      </x:c>
      <x:c r="M159" s="10" t="str">
        <x:f>IF(C159="","",K159*L159)</x:f>
      </x:c>
      <x:c r="N159" s="2" t="str">
        <x:f>IF(C159="",IF(COUNTA(B159:H159)&gt;0,"Укажите тип",""),IF(NOT(ISNUMBER(B159)),"Укажите дату",IF(OR(NOT(ISNUMBER(F159)),NOT(ISNUMBER(G159))),"Сумма и расход: числа",IF(OR(F159&lt;0,G159&lt;0),"Суммы должны быть &gt;=0",IF(OR(C159="Покупка",C159="Продажа",C159="Выплата"),IF(COUNTIFS(Позиции!$B$8:$B$107,D159)&lt;&gt;1,"Проверьте код",IF(OR(C159="Покупка",C159="Продажа"),IF(AND(ISNUMBER(E159),E159&gt;0),"","Проверьте количество"),"")),IF(OR(C159="Пополнение",C159="Вывод",C159="Расход"),"","Неизвестный тип"))))))</x:f>
      </x:c>
    </x:row>
    <x:row r="160" ht="24" customHeight="1">
      <x:c r="A160" s="2"/>
      <x:c r="B160" s="6"/>
      <x:c r="C160" s="5"/>
      <x:c r="D160" s="5"/>
      <x:c r="E160" s="16"/>
      <x:c r="F160" s="17"/>
      <x:c r="G160" s="17"/>
      <x:c r="H160" s="5"/>
      <x:c r="I160" s="10" t="str">
        <x:f>IF(C160="","",IF(OR(C160="Пополнение",C160="Продажа",C160="Выплата"),F160,IF(OR(C160="Вывод",C160="Покупка"),-F160,0))-G160)</x:f>
      </x:c>
      <x:c r="J160" s="10" t="str">
        <x:f>IF(C160="","",IF(C160="Покупка",E160,IF(C160="Продажа",-E160,0)))</x:f>
      </x:c>
      <x:c r="K160" s="10" t="str">
        <x:f>IF(C160="","",IF(C160="Пополнение",F160,IF(C160="Вывод",-F160,0)))</x:f>
      </x:c>
      <x:c r="L160" s="18" t="n">
        <x:f>IF(AND(ISNUMBER(B160),ISNUMBER(Доходность!$C$5),ISNUMBER(Доходность!$C$6),Доходность!$C$6&gt;Доходность!$C$5,B160&gt;Доходность!$C$5,B160&lt;=Доходность!$C$6),(Доходность!$C$6-B160)/(Доходность!$C$6-Доходность!$C$5),0)</x:f>
        <x:v>0</x:v>
      </x:c>
      <x:c r="M160" s="10" t="str">
        <x:f>IF(C160="","",K160*L160)</x:f>
      </x:c>
      <x:c r="N160" s="2" t="str">
        <x:f>IF(C160="",IF(COUNTA(B160:H160)&gt;0,"Укажите тип",""),IF(NOT(ISNUMBER(B160)),"Укажите дату",IF(OR(NOT(ISNUMBER(F160)),NOT(ISNUMBER(G160))),"Сумма и расход: числа",IF(OR(F160&lt;0,G160&lt;0),"Суммы должны быть &gt;=0",IF(OR(C160="Покупка",C160="Продажа",C160="Выплата"),IF(COUNTIFS(Позиции!$B$8:$B$107,D160)&lt;&gt;1,"Проверьте код",IF(OR(C160="Покупка",C160="Продажа"),IF(AND(ISNUMBER(E160),E160&gt;0),"","Проверьте количество"),"")),IF(OR(C160="Пополнение",C160="Вывод",C160="Расход"),"","Неизвестный тип"))))))</x:f>
      </x:c>
    </x:row>
    <x:row r="161" ht="24" customHeight="1">
      <x:c r="A161" s="2"/>
      <x:c r="B161" s="6"/>
      <x:c r="C161" s="5"/>
      <x:c r="D161" s="5"/>
      <x:c r="E161" s="16"/>
      <x:c r="F161" s="17"/>
      <x:c r="G161" s="17"/>
      <x:c r="H161" s="5"/>
      <x:c r="I161" s="10" t="str">
        <x:f>IF(C161="","",IF(OR(C161="Пополнение",C161="Продажа",C161="Выплата"),F161,IF(OR(C161="Вывод",C161="Покупка"),-F161,0))-G161)</x:f>
      </x:c>
      <x:c r="J161" s="10" t="str">
        <x:f>IF(C161="","",IF(C161="Покупка",E161,IF(C161="Продажа",-E161,0)))</x:f>
      </x:c>
      <x:c r="K161" s="10" t="str">
        <x:f>IF(C161="","",IF(C161="Пополнение",F161,IF(C161="Вывод",-F161,0)))</x:f>
      </x:c>
      <x:c r="L161" s="18" t="n">
        <x:f>IF(AND(ISNUMBER(B161),ISNUMBER(Доходность!$C$5),ISNUMBER(Доходность!$C$6),Доходность!$C$6&gt;Доходность!$C$5,B161&gt;Доходность!$C$5,B161&lt;=Доходность!$C$6),(Доходность!$C$6-B161)/(Доходность!$C$6-Доходность!$C$5),0)</x:f>
        <x:v>0</x:v>
      </x:c>
      <x:c r="M161" s="10" t="str">
        <x:f>IF(C161="","",K161*L161)</x:f>
      </x:c>
      <x:c r="N161" s="2" t="str">
        <x:f>IF(C161="",IF(COUNTA(B161:H161)&gt;0,"Укажите тип",""),IF(NOT(ISNUMBER(B161)),"Укажите дату",IF(OR(NOT(ISNUMBER(F161)),NOT(ISNUMBER(G161))),"Сумма и расход: числа",IF(OR(F161&lt;0,G161&lt;0),"Суммы должны быть &gt;=0",IF(OR(C161="Покупка",C161="Продажа",C161="Выплата"),IF(COUNTIFS(Позиции!$B$8:$B$107,D161)&lt;&gt;1,"Проверьте код",IF(OR(C161="Покупка",C161="Продажа"),IF(AND(ISNUMBER(E161),E161&gt;0),"","Проверьте количество"),"")),IF(OR(C161="Пополнение",C161="Вывод",C161="Расход"),"","Неизвестный тип"))))))</x:f>
      </x:c>
    </x:row>
    <x:row r="162" ht="24" customHeight="1">
      <x:c r="A162" s="2"/>
      <x:c r="B162" s="6"/>
      <x:c r="C162" s="5"/>
      <x:c r="D162" s="5"/>
      <x:c r="E162" s="16"/>
      <x:c r="F162" s="17"/>
      <x:c r="G162" s="17"/>
      <x:c r="H162" s="5"/>
      <x:c r="I162" s="10" t="str">
        <x:f>IF(C162="","",IF(OR(C162="Пополнение",C162="Продажа",C162="Выплата"),F162,IF(OR(C162="Вывод",C162="Покупка"),-F162,0))-G162)</x:f>
      </x:c>
      <x:c r="J162" s="10" t="str">
        <x:f>IF(C162="","",IF(C162="Покупка",E162,IF(C162="Продажа",-E162,0)))</x:f>
      </x:c>
      <x:c r="K162" s="10" t="str">
        <x:f>IF(C162="","",IF(C162="Пополнение",F162,IF(C162="Вывод",-F162,0)))</x:f>
      </x:c>
      <x:c r="L162" s="18" t="n">
        <x:f>IF(AND(ISNUMBER(B162),ISNUMBER(Доходность!$C$5),ISNUMBER(Доходность!$C$6),Доходность!$C$6&gt;Доходность!$C$5,B162&gt;Доходность!$C$5,B162&lt;=Доходность!$C$6),(Доходность!$C$6-B162)/(Доходность!$C$6-Доходность!$C$5),0)</x:f>
        <x:v>0</x:v>
      </x:c>
      <x:c r="M162" s="10" t="str">
        <x:f>IF(C162="","",K162*L162)</x:f>
      </x:c>
      <x:c r="N162" s="2" t="str">
        <x:f>IF(C162="",IF(COUNTA(B162:H162)&gt;0,"Укажите тип",""),IF(NOT(ISNUMBER(B162)),"Укажите дату",IF(OR(NOT(ISNUMBER(F162)),NOT(ISNUMBER(G162))),"Сумма и расход: числа",IF(OR(F162&lt;0,G162&lt;0),"Суммы должны быть &gt;=0",IF(OR(C162="Покупка",C162="Продажа",C162="Выплата"),IF(COUNTIFS(Позиции!$B$8:$B$107,D162)&lt;&gt;1,"Проверьте код",IF(OR(C162="Покупка",C162="Продажа"),IF(AND(ISNUMBER(E162),E162&gt;0),"","Проверьте количество"),"")),IF(OR(C162="Пополнение",C162="Вывод",C162="Расход"),"","Неизвестный тип"))))))</x:f>
      </x:c>
    </x:row>
    <x:row r="163" ht="24" customHeight="1">
      <x:c r="A163" s="2"/>
      <x:c r="B163" s="6"/>
      <x:c r="C163" s="5"/>
      <x:c r="D163" s="5"/>
      <x:c r="E163" s="16"/>
      <x:c r="F163" s="17"/>
      <x:c r="G163" s="17"/>
      <x:c r="H163" s="5"/>
      <x:c r="I163" s="10" t="str">
        <x:f>IF(C163="","",IF(OR(C163="Пополнение",C163="Продажа",C163="Выплата"),F163,IF(OR(C163="Вывод",C163="Покупка"),-F163,0))-G163)</x:f>
      </x:c>
      <x:c r="J163" s="10" t="str">
        <x:f>IF(C163="","",IF(C163="Покупка",E163,IF(C163="Продажа",-E163,0)))</x:f>
      </x:c>
      <x:c r="K163" s="10" t="str">
        <x:f>IF(C163="","",IF(C163="Пополнение",F163,IF(C163="Вывод",-F163,0)))</x:f>
      </x:c>
      <x:c r="L163" s="18" t="n">
        <x:f>IF(AND(ISNUMBER(B163),ISNUMBER(Доходность!$C$5),ISNUMBER(Доходность!$C$6),Доходность!$C$6&gt;Доходность!$C$5,B163&gt;Доходность!$C$5,B163&lt;=Доходность!$C$6),(Доходность!$C$6-B163)/(Доходность!$C$6-Доходность!$C$5),0)</x:f>
        <x:v>0</x:v>
      </x:c>
      <x:c r="M163" s="10" t="str">
        <x:f>IF(C163="","",K163*L163)</x:f>
      </x:c>
      <x:c r="N163" s="2" t="str">
        <x:f>IF(C163="",IF(COUNTA(B163:H163)&gt;0,"Укажите тип",""),IF(NOT(ISNUMBER(B163)),"Укажите дату",IF(OR(NOT(ISNUMBER(F163)),NOT(ISNUMBER(G163))),"Сумма и расход: числа",IF(OR(F163&lt;0,G163&lt;0),"Суммы должны быть &gt;=0",IF(OR(C163="Покупка",C163="Продажа",C163="Выплата"),IF(COUNTIFS(Позиции!$B$8:$B$107,D163)&lt;&gt;1,"Проверьте код",IF(OR(C163="Покупка",C163="Продажа"),IF(AND(ISNUMBER(E163),E163&gt;0),"","Проверьте количество"),"")),IF(OR(C163="Пополнение",C163="Вывод",C163="Расход"),"","Неизвестный тип"))))))</x:f>
      </x:c>
    </x:row>
    <x:row r="164" ht="24" customHeight="1">
      <x:c r="A164" s="2"/>
      <x:c r="B164" s="6"/>
      <x:c r="C164" s="5"/>
      <x:c r="D164" s="5"/>
      <x:c r="E164" s="16"/>
      <x:c r="F164" s="17"/>
      <x:c r="G164" s="17"/>
      <x:c r="H164" s="5"/>
      <x:c r="I164" s="10" t="str">
        <x:f>IF(C164="","",IF(OR(C164="Пополнение",C164="Продажа",C164="Выплата"),F164,IF(OR(C164="Вывод",C164="Покупка"),-F164,0))-G164)</x:f>
      </x:c>
      <x:c r="J164" s="10" t="str">
        <x:f>IF(C164="","",IF(C164="Покупка",E164,IF(C164="Продажа",-E164,0)))</x:f>
      </x:c>
      <x:c r="K164" s="10" t="str">
        <x:f>IF(C164="","",IF(C164="Пополнение",F164,IF(C164="Вывод",-F164,0)))</x:f>
      </x:c>
      <x:c r="L164" s="18" t="n">
        <x:f>IF(AND(ISNUMBER(B164),ISNUMBER(Доходность!$C$5),ISNUMBER(Доходность!$C$6),Доходность!$C$6&gt;Доходность!$C$5,B164&gt;Доходность!$C$5,B164&lt;=Доходность!$C$6),(Доходность!$C$6-B164)/(Доходность!$C$6-Доходность!$C$5),0)</x:f>
        <x:v>0</x:v>
      </x:c>
      <x:c r="M164" s="10" t="str">
        <x:f>IF(C164="","",K164*L164)</x:f>
      </x:c>
      <x:c r="N164" s="2" t="str">
        <x:f>IF(C164="",IF(COUNTA(B164:H164)&gt;0,"Укажите тип",""),IF(NOT(ISNUMBER(B164)),"Укажите дату",IF(OR(NOT(ISNUMBER(F164)),NOT(ISNUMBER(G164))),"Сумма и расход: числа",IF(OR(F164&lt;0,G164&lt;0),"Суммы должны быть &gt;=0",IF(OR(C164="Покупка",C164="Продажа",C164="Выплата"),IF(COUNTIFS(Позиции!$B$8:$B$107,D164)&lt;&gt;1,"Проверьте код",IF(OR(C164="Покупка",C164="Продажа"),IF(AND(ISNUMBER(E164),E164&gt;0),"","Проверьте количество"),"")),IF(OR(C164="Пополнение",C164="Вывод",C164="Расход"),"","Неизвестный тип"))))))</x:f>
      </x:c>
    </x:row>
    <x:row r="165" ht="24" customHeight="1">
      <x:c r="A165" s="2"/>
      <x:c r="B165" s="6"/>
      <x:c r="C165" s="5"/>
      <x:c r="D165" s="5"/>
      <x:c r="E165" s="16"/>
      <x:c r="F165" s="17"/>
      <x:c r="G165" s="17"/>
      <x:c r="H165" s="5"/>
      <x:c r="I165" s="10" t="str">
        <x:f>IF(C165="","",IF(OR(C165="Пополнение",C165="Продажа",C165="Выплата"),F165,IF(OR(C165="Вывод",C165="Покупка"),-F165,0))-G165)</x:f>
      </x:c>
      <x:c r="J165" s="10" t="str">
        <x:f>IF(C165="","",IF(C165="Покупка",E165,IF(C165="Продажа",-E165,0)))</x:f>
      </x:c>
      <x:c r="K165" s="10" t="str">
        <x:f>IF(C165="","",IF(C165="Пополнение",F165,IF(C165="Вывод",-F165,0)))</x:f>
      </x:c>
      <x:c r="L165" s="18" t="n">
        <x:f>IF(AND(ISNUMBER(B165),ISNUMBER(Доходность!$C$5),ISNUMBER(Доходность!$C$6),Доходность!$C$6&gt;Доходность!$C$5,B165&gt;Доходность!$C$5,B165&lt;=Доходность!$C$6),(Доходность!$C$6-B165)/(Доходность!$C$6-Доходность!$C$5),0)</x:f>
        <x:v>0</x:v>
      </x:c>
      <x:c r="M165" s="10" t="str">
        <x:f>IF(C165="","",K165*L165)</x:f>
      </x:c>
      <x:c r="N165" s="2" t="str">
        <x:f>IF(C165="",IF(COUNTA(B165:H165)&gt;0,"Укажите тип",""),IF(NOT(ISNUMBER(B165)),"Укажите дату",IF(OR(NOT(ISNUMBER(F165)),NOT(ISNUMBER(G165))),"Сумма и расход: числа",IF(OR(F165&lt;0,G165&lt;0),"Суммы должны быть &gt;=0",IF(OR(C165="Покупка",C165="Продажа",C165="Выплата"),IF(COUNTIFS(Позиции!$B$8:$B$107,D165)&lt;&gt;1,"Проверьте код",IF(OR(C165="Покупка",C165="Продажа"),IF(AND(ISNUMBER(E165),E165&gt;0),"","Проверьте количество"),"")),IF(OR(C165="Пополнение",C165="Вывод",C165="Расход"),"","Неизвестный тип"))))))</x:f>
      </x:c>
    </x:row>
    <x:row r="166" ht="24" customHeight="1">
      <x:c r="A166" s="2"/>
      <x:c r="B166" s="6"/>
      <x:c r="C166" s="5"/>
      <x:c r="D166" s="5"/>
      <x:c r="E166" s="16"/>
      <x:c r="F166" s="17"/>
      <x:c r="G166" s="17"/>
      <x:c r="H166" s="5"/>
      <x:c r="I166" s="10" t="str">
        <x:f>IF(C166="","",IF(OR(C166="Пополнение",C166="Продажа",C166="Выплата"),F166,IF(OR(C166="Вывод",C166="Покупка"),-F166,0))-G166)</x:f>
      </x:c>
      <x:c r="J166" s="10" t="str">
        <x:f>IF(C166="","",IF(C166="Покупка",E166,IF(C166="Продажа",-E166,0)))</x:f>
      </x:c>
      <x:c r="K166" s="10" t="str">
        <x:f>IF(C166="","",IF(C166="Пополнение",F166,IF(C166="Вывод",-F166,0)))</x:f>
      </x:c>
      <x:c r="L166" s="18" t="n">
        <x:f>IF(AND(ISNUMBER(B166),ISNUMBER(Доходность!$C$5),ISNUMBER(Доходность!$C$6),Доходность!$C$6&gt;Доходность!$C$5,B166&gt;Доходность!$C$5,B166&lt;=Доходность!$C$6),(Доходность!$C$6-B166)/(Доходность!$C$6-Доходность!$C$5),0)</x:f>
        <x:v>0</x:v>
      </x:c>
      <x:c r="M166" s="10" t="str">
        <x:f>IF(C166="","",K166*L166)</x:f>
      </x:c>
      <x:c r="N166" s="2" t="str">
        <x:f>IF(C166="",IF(COUNTA(B166:H166)&gt;0,"Укажите тип",""),IF(NOT(ISNUMBER(B166)),"Укажите дату",IF(OR(NOT(ISNUMBER(F166)),NOT(ISNUMBER(G166))),"Сумма и расход: числа",IF(OR(F166&lt;0,G166&lt;0),"Суммы должны быть &gt;=0",IF(OR(C166="Покупка",C166="Продажа",C166="Выплата"),IF(COUNTIFS(Позиции!$B$8:$B$107,D166)&lt;&gt;1,"Проверьте код",IF(OR(C166="Покупка",C166="Продажа"),IF(AND(ISNUMBER(E166),E166&gt;0),"","Проверьте количество"),"")),IF(OR(C166="Пополнение",C166="Вывод",C166="Расход"),"","Неизвестный тип"))))))</x:f>
      </x:c>
    </x:row>
    <x:row r="167" ht="24" customHeight="1">
      <x:c r="A167" s="2"/>
      <x:c r="B167" s="6"/>
      <x:c r="C167" s="5"/>
      <x:c r="D167" s="5"/>
      <x:c r="E167" s="16"/>
      <x:c r="F167" s="17"/>
      <x:c r="G167" s="17"/>
      <x:c r="H167" s="5"/>
      <x:c r="I167" s="10" t="str">
        <x:f>IF(C167="","",IF(OR(C167="Пополнение",C167="Продажа",C167="Выплата"),F167,IF(OR(C167="Вывод",C167="Покупка"),-F167,0))-G167)</x:f>
      </x:c>
      <x:c r="J167" s="10" t="str">
        <x:f>IF(C167="","",IF(C167="Покупка",E167,IF(C167="Продажа",-E167,0)))</x:f>
      </x:c>
      <x:c r="K167" s="10" t="str">
        <x:f>IF(C167="","",IF(C167="Пополнение",F167,IF(C167="Вывод",-F167,0)))</x:f>
      </x:c>
      <x:c r="L167" s="18" t="n">
        <x:f>IF(AND(ISNUMBER(B167),ISNUMBER(Доходность!$C$5),ISNUMBER(Доходность!$C$6),Доходность!$C$6&gt;Доходность!$C$5,B167&gt;Доходность!$C$5,B167&lt;=Доходность!$C$6),(Доходность!$C$6-B167)/(Доходность!$C$6-Доходность!$C$5),0)</x:f>
        <x:v>0</x:v>
      </x:c>
      <x:c r="M167" s="10" t="str">
        <x:f>IF(C167="","",K167*L167)</x:f>
      </x:c>
      <x:c r="N167" s="2" t="str">
        <x:f>IF(C167="",IF(COUNTA(B167:H167)&gt;0,"Укажите тип",""),IF(NOT(ISNUMBER(B167)),"Укажите дату",IF(OR(NOT(ISNUMBER(F167)),NOT(ISNUMBER(G167))),"Сумма и расход: числа",IF(OR(F167&lt;0,G167&lt;0),"Суммы должны быть &gt;=0",IF(OR(C167="Покупка",C167="Продажа",C167="Выплата"),IF(COUNTIFS(Позиции!$B$8:$B$107,D167)&lt;&gt;1,"Проверьте код",IF(OR(C167="Покупка",C167="Продажа"),IF(AND(ISNUMBER(E167),E167&gt;0),"","Проверьте количество"),"")),IF(OR(C167="Пополнение",C167="Вывод",C167="Расход"),"","Неизвестный тип"))))))</x:f>
      </x:c>
    </x:row>
    <x:row r="168" ht="24" customHeight="1">
      <x:c r="A168" s="2"/>
      <x:c r="B168" s="6"/>
      <x:c r="C168" s="5"/>
      <x:c r="D168" s="5"/>
      <x:c r="E168" s="16"/>
      <x:c r="F168" s="17"/>
      <x:c r="G168" s="17"/>
      <x:c r="H168" s="5"/>
      <x:c r="I168" s="10" t="str">
        <x:f>IF(C168="","",IF(OR(C168="Пополнение",C168="Продажа",C168="Выплата"),F168,IF(OR(C168="Вывод",C168="Покупка"),-F168,0))-G168)</x:f>
      </x:c>
      <x:c r="J168" s="10" t="str">
        <x:f>IF(C168="","",IF(C168="Покупка",E168,IF(C168="Продажа",-E168,0)))</x:f>
      </x:c>
      <x:c r="K168" s="10" t="str">
        <x:f>IF(C168="","",IF(C168="Пополнение",F168,IF(C168="Вывод",-F168,0)))</x:f>
      </x:c>
      <x:c r="L168" s="18" t="n">
        <x:f>IF(AND(ISNUMBER(B168),ISNUMBER(Доходность!$C$5),ISNUMBER(Доходность!$C$6),Доходность!$C$6&gt;Доходность!$C$5,B168&gt;Доходность!$C$5,B168&lt;=Доходность!$C$6),(Доходность!$C$6-B168)/(Доходность!$C$6-Доходность!$C$5),0)</x:f>
        <x:v>0</x:v>
      </x:c>
      <x:c r="M168" s="10" t="str">
        <x:f>IF(C168="","",K168*L168)</x:f>
      </x:c>
      <x:c r="N168" s="2" t="str">
        <x:f>IF(C168="",IF(COUNTA(B168:H168)&gt;0,"Укажите тип",""),IF(NOT(ISNUMBER(B168)),"Укажите дату",IF(OR(NOT(ISNUMBER(F168)),NOT(ISNUMBER(G168))),"Сумма и расход: числа",IF(OR(F168&lt;0,G168&lt;0),"Суммы должны быть &gt;=0",IF(OR(C168="Покупка",C168="Продажа",C168="Выплата"),IF(COUNTIFS(Позиции!$B$8:$B$107,D168)&lt;&gt;1,"Проверьте код",IF(OR(C168="Покупка",C168="Продажа"),IF(AND(ISNUMBER(E168),E168&gt;0),"","Проверьте количество"),"")),IF(OR(C168="Пополнение",C168="Вывод",C168="Расход"),"","Неизвестный тип"))))))</x:f>
      </x:c>
    </x:row>
    <x:row r="169" ht="24" customHeight="1">
      <x:c r="A169" s="2"/>
      <x:c r="B169" s="6"/>
      <x:c r="C169" s="5"/>
      <x:c r="D169" s="5"/>
      <x:c r="E169" s="16"/>
      <x:c r="F169" s="17"/>
      <x:c r="G169" s="17"/>
      <x:c r="H169" s="5"/>
      <x:c r="I169" s="10" t="str">
        <x:f>IF(C169="","",IF(OR(C169="Пополнение",C169="Продажа",C169="Выплата"),F169,IF(OR(C169="Вывод",C169="Покупка"),-F169,0))-G169)</x:f>
      </x:c>
      <x:c r="J169" s="10" t="str">
        <x:f>IF(C169="","",IF(C169="Покупка",E169,IF(C169="Продажа",-E169,0)))</x:f>
      </x:c>
      <x:c r="K169" s="10" t="str">
        <x:f>IF(C169="","",IF(C169="Пополнение",F169,IF(C169="Вывод",-F169,0)))</x:f>
      </x:c>
      <x:c r="L169" s="18" t="n">
        <x:f>IF(AND(ISNUMBER(B169),ISNUMBER(Доходность!$C$5),ISNUMBER(Доходность!$C$6),Доходность!$C$6&gt;Доходность!$C$5,B169&gt;Доходность!$C$5,B169&lt;=Доходность!$C$6),(Доходность!$C$6-B169)/(Доходность!$C$6-Доходность!$C$5),0)</x:f>
        <x:v>0</x:v>
      </x:c>
      <x:c r="M169" s="10" t="str">
        <x:f>IF(C169="","",K169*L169)</x:f>
      </x:c>
      <x:c r="N169" s="2" t="str">
        <x:f>IF(C169="",IF(COUNTA(B169:H169)&gt;0,"Укажите тип",""),IF(NOT(ISNUMBER(B169)),"Укажите дату",IF(OR(NOT(ISNUMBER(F169)),NOT(ISNUMBER(G169))),"Сумма и расход: числа",IF(OR(F169&lt;0,G169&lt;0),"Суммы должны быть &gt;=0",IF(OR(C169="Покупка",C169="Продажа",C169="Выплата"),IF(COUNTIFS(Позиции!$B$8:$B$107,D169)&lt;&gt;1,"Проверьте код",IF(OR(C169="Покупка",C169="Продажа"),IF(AND(ISNUMBER(E169),E169&gt;0),"","Проверьте количество"),"")),IF(OR(C169="Пополнение",C169="Вывод",C169="Расход"),"","Неизвестный тип"))))))</x:f>
      </x:c>
    </x:row>
    <x:row r="170" ht="24" customHeight="1">
      <x:c r="A170" s="2"/>
      <x:c r="B170" s="6"/>
      <x:c r="C170" s="5"/>
      <x:c r="D170" s="5"/>
      <x:c r="E170" s="16"/>
      <x:c r="F170" s="17"/>
      <x:c r="G170" s="17"/>
      <x:c r="H170" s="5"/>
      <x:c r="I170" s="10" t="str">
        <x:f>IF(C170="","",IF(OR(C170="Пополнение",C170="Продажа",C170="Выплата"),F170,IF(OR(C170="Вывод",C170="Покупка"),-F170,0))-G170)</x:f>
      </x:c>
      <x:c r="J170" s="10" t="str">
        <x:f>IF(C170="","",IF(C170="Покупка",E170,IF(C170="Продажа",-E170,0)))</x:f>
      </x:c>
      <x:c r="K170" s="10" t="str">
        <x:f>IF(C170="","",IF(C170="Пополнение",F170,IF(C170="Вывод",-F170,0)))</x:f>
      </x:c>
      <x:c r="L170" s="18" t="n">
        <x:f>IF(AND(ISNUMBER(B170),ISNUMBER(Доходность!$C$5),ISNUMBER(Доходность!$C$6),Доходность!$C$6&gt;Доходность!$C$5,B170&gt;Доходность!$C$5,B170&lt;=Доходность!$C$6),(Доходность!$C$6-B170)/(Доходность!$C$6-Доходность!$C$5),0)</x:f>
        <x:v>0</x:v>
      </x:c>
      <x:c r="M170" s="10" t="str">
        <x:f>IF(C170="","",K170*L170)</x:f>
      </x:c>
      <x:c r="N170" s="2" t="str">
        <x:f>IF(C170="",IF(COUNTA(B170:H170)&gt;0,"Укажите тип",""),IF(NOT(ISNUMBER(B170)),"Укажите дату",IF(OR(NOT(ISNUMBER(F170)),NOT(ISNUMBER(G170))),"Сумма и расход: числа",IF(OR(F170&lt;0,G170&lt;0),"Суммы должны быть &gt;=0",IF(OR(C170="Покупка",C170="Продажа",C170="Выплата"),IF(COUNTIFS(Позиции!$B$8:$B$107,D170)&lt;&gt;1,"Проверьте код",IF(OR(C170="Покупка",C170="Продажа"),IF(AND(ISNUMBER(E170),E170&gt;0),"","Проверьте количество"),"")),IF(OR(C170="Пополнение",C170="Вывод",C170="Расход"),"","Неизвестный тип"))))))</x:f>
      </x:c>
    </x:row>
    <x:row r="171" ht="24" customHeight="1">
      <x:c r="A171" s="2"/>
      <x:c r="B171" s="6"/>
      <x:c r="C171" s="5"/>
      <x:c r="D171" s="5"/>
      <x:c r="E171" s="16"/>
      <x:c r="F171" s="17"/>
      <x:c r="G171" s="17"/>
      <x:c r="H171" s="5"/>
      <x:c r="I171" s="10" t="str">
        <x:f>IF(C171="","",IF(OR(C171="Пополнение",C171="Продажа",C171="Выплата"),F171,IF(OR(C171="Вывод",C171="Покупка"),-F171,0))-G171)</x:f>
      </x:c>
      <x:c r="J171" s="10" t="str">
        <x:f>IF(C171="","",IF(C171="Покупка",E171,IF(C171="Продажа",-E171,0)))</x:f>
      </x:c>
      <x:c r="K171" s="10" t="str">
        <x:f>IF(C171="","",IF(C171="Пополнение",F171,IF(C171="Вывод",-F171,0)))</x:f>
      </x:c>
      <x:c r="L171" s="18" t="n">
        <x:f>IF(AND(ISNUMBER(B171),ISNUMBER(Доходность!$C$5),ISNUMBER(Доходность!$C$6),Доходность!$C$6&gt;Доходность!$C$5,B171&gt;Доходность!$C$5,B171&lt;=Доходность!$C$6),(Доходность!$C$6-B171)/(Доходность!$C$6-Доходность!$C$5),0)</x:f>
        <x:v>0</x:v>
      </x:c>
      <x:c r="M171" s="10" t="str">
        <x:f>IF(C171="","",K171*L171)</x:f>
      </x:c>
      <x:c r="N171" s="2" t="str">
        <x:f>IF(C171="",IF(COUNTA(B171:H171)&gt;0,"Укажите тип",""),IF(NOT(ISNUMBER(B171)),"Укажите дату",IF(OR(NOT(ISNUMBER(F171)),NOT(ISNUMBER(G171))),"Сумма и расход: числа",IF(OR(F171&lt;0,G171&lt;0),"Суммы должны быть &gt;=0",IF(OR(C171="Покупка",C171="Продажа",C171="Выплата"),IF(COUNTIFS(Позиции!$B$8:$B$107,D171)&lt;&gt;1,"Проверьте код",IF(OR(C171="Покупка",C171="Продажа"),IF(AND(ISNUMBER(E171),E171&gt;0),"","Проверьте количество"),"")),IF(OR(C171="Пополнение",C171="Вывод",C171="Расход"),"","Неизвестный тип"))))))</x:f>
      </x:c>
    </x:row>
    <x:row r="172" ht="24" customHeight="1">
      <x:c r="A172" s="2"/>
      <x:c r="B172" s="6"/>
      <x:c r="C172" s="5"/>
      <x:c r="D172" s="5"/>
      <x:c r="E172" s="16"/>
      <x:c r="F172" s="17"/>
      <x:c r="G172" s="17"/>
      <x:c r="H172" s="5"/>
      <x:c r="I172" s="10" t="str">
        <x:f>IF(C172="","",IF(OR(C172="Пополнение",C172="Продажа",C172="Выплата"),F172,IF(OR(C172="Вывод",C172="Покупка"),-F172,0))-G172)</x:f>
      </x:c>
      <x:c r="J172" s="10" t="str">
        <x:f>IF(C172="","",IF(C172="Покупка",E172,IF(C172="Продажа",-E172,0)))</x:f>
      </x:c>
      <x:c r="K172" s="10" t="str">
        <x:f>IF(C172="","",IF(C172="Пополнение",F172,IF(C172="Вывод",-F172,0)))</x:f>
      </x:c>
      <x:c r="L172" s="18" t="n">
        <x:f>IF(AND(ISNUMBER(B172),ISNUMBER(Доходность!$C$5),ISNUMBER(Доходность!$C$6),Доходность!$C$6&gt;Доходность!$C$5,B172&gt;Доходность!$C$5,B172&lt;=Доходность!$C$6),(Доходность!$C$6-B172)/(Доходность!$C$6-Доходность!$C$5),0)</x:f>
        <x:v>0</x:v>
      </x:c>
      <x:c r="M172" s="10" t="str">
        <x:f>IF(C172="","",K172*L172)</x:f>
      </x:c>
      <x:c r="N172" s="2" t="str">
        <x:f>IF(C172="",IF(COUNTA(B172:H172)&gt;0,"Укажите тип",""),IF(NOT(ISNUMBER(B172)),"Укажите дату",IF(OR(NOT(ISNUMBER(F172)),NOT(ISNUMBER(G172))),"Сумма и расход: числа",IF(OR(F172&lt;0,G172&lt;0),"Суммы должны быть &gt;=0",IF(OR(C172="Покупка",C172="Продажа",C172="Выплата"),IF(COUNTIFS(Позиции!$B$8:$B$107,D172)&lt;&gt;1,"Проверьте код",IF(OR(C172="Покупка",C172="Продажа"),IF(AND(ISNUMBER(E172),E172&gt;0),"","Проверьте количество"),"")),IF(OR(C172="Пополнение",C172="Вывод",C172="Расход"),"","Неизвестный тип"))))))</x:f>
      </x:c>
    </x:row>
    <x:row r="173" ht="24" customHeight="1">
      <x:c r="A173" s="2"/>
      <x:c r="B173" s="6"/>
      <x:c r="C173" s="5"/>
      <x:c r="D173" s="5"/>
      <x:c r="E173" s="16"/>
      <x:c r="F173" s="17"/>
      <x:c r="G173" s="17"/>
      <x:c r="H173" s="5"/>
      <x:c r="I173" s="10" t="str">
        <x:f>IF(C173="","",IF(OR(C173="Пополнение",C173="Продажа",C173="Выплата"),F173,IF(OR(C173="Вывод",C173="Покупка"),-F173,0))-G173)</x:f>
      </x:c>
      <x:c r="J173" s="10" t="str">
        <x:f>IF(C173="","",IF(C173="Покупка",E173,IF(C173="Продажа",-E173,0)))</x:f>
      </x:c>
      <x:c r="K173" s="10" t="str">
        <x:f>IF(C173="","",IF(C173="Пополнение",F173,IF(C173="Вывод",-F173,0)))</x:f>
      </x:c>
      <x:c r="L173" s="18" t="n">
        <x:f>IF(AND(ISNUMBER(B173),ISNUMBER(Доходность!$C$5),ISNUMBER(Доходность!$C$6),Доходность!$C$6&gt;Доходность!$C$5,B173&gt;Доходность!$C$5,B173&lt;=Доходность!$C$6),(Доходность!$C$6-B173)/(Доходность!$C$6-Доходность!$C$5),0)</x:f>
        <x:v>0</x:v>
      </x:c>
      <x:c r="M173" s="10" t="str">
        <x:f>IF(C173="","",K173*L173)</x:f>
      </x:c>
      <x:c r="N173" s="2" t="str">
        <x:f>IF(C173="",IF(COUNTA(B173:H173)&gt;0,"Укажите тип",""),IF(NOT(ISNUMBER(B173)),"Укажите дату",IF(OR(NOT(ISNUMBER(F173)),NOT(ISNUMBER(G173))),"Сумма и расход: числа",IF(OR(F173&lt;0,G173&lt;0),"Суммы должны быть &gt;=0",IF(OR(C173="Покупка",C173="Продажа",C173="Выплата"),IF(COUNTIFS(Позиции!$B$8:$B$107,D173)&lt;&gt;1,"Проверьте код",IF(OR(C173="Покупка",C173="Продажа"),IF(AND(ISNUMBER(E173),E173&gt;0),"","Проверьте количество"),"")),IF(OR(C173="Пополнение",C173="Вывод",C173="Расход"),"","Неизвестный тип"))))))</x:f>
      </x:c>
    </x:row>
    <x:row r="174" ht="24" customHeight="1">
      <x:c r="A174" s="2"/>
      <x:c r="B174" s="6"/>
      <x:c r="C174" s="5"/>
      <x:c r="D174" s="5"/>
      <x:c r="E174" s="16"/>
      <x:c r="F174" s="17"/>
      <x:c r="G174" s="17"/>
      <x:c r="H174" s="5"/>
      <x:c r="I174" s="10" t="str">
        <x:f>IF(C174="","",IF(OR(C174="Пополнение",C174="Продажа",C174="Выплата"),F174,IF(OR(C174="Вывод",C174="Покупка"),-F174,0))-G174)</x:f>
      </x:c>
      <x:c r="J174" s="10" t="str">
        <x:f>IF(C174="","",IF(C174="Покупка",E174,IF(C174="Продажа",-E174,0)))</x:f>
      </x:c>
      <x:c r="K174" s="10" t="str">
        <x:f>IF(C174="","",IF(C174="Пополнение",F174,IF(C174="Вывод",-F174,0)))</x:f>
      </x:c>
      <x:c r="L174" s="18" t="n">
        <x:f>IF(AND(ISNUMBER(B174),ISNUMBER(Доходность!$C$5),ISNUMBER(Доходность!$C$6),Доходность!$C$6&gt;Доходность!$C$5,B174&gt;Доходность!$C$5,B174&lt;=Доходность!$C$6),(Доходность!$C$6-B174)/(Доходность!$C$6-Доходность!$C$5),0)</x:f>
        <x:v>0</x:v>
      </x:c>
      <x:c r="M174" s="10" t="str">
        <x:f>IF(C174="","",K174*L174)</x:f>
      </x:c>
      <x:c r="N174" s="2" t="str">
        <x:f>IF(C174="",IF(COUNTA(B174:H174)&gt;0,"Укажите тип",""),IF(NOT(ISNUMBER(B174)),"Укажите дату",IF(OR(NOT(ISNUMBER(F174)),NOT(ISNUMBER(G174))),"Сумма и расход: числа",IF(OR(F174&lt;0,G174&lt;0),"Суммы должны быть &gt;=0",IF(OR(C174="Покупка",C174="Продажа",C174="Выплата"),IF(COUNTIFS(Позиции!$B$8:$B$107,D174)&lt;&gt;1,"Проверьте код",IF(OR(C174="Покупка",C174="Продажа"),IF(AND(ISNUMBER(E174),E174&gt;0),"","Проверьте количество"),"")),IF(OR(C174="Пополнение",C174="Вывод",C174="Расход"),"","Неизвестный тип"))))))</x:f>
      </x:c>
    </x:row>
    <x:row r="175" ht="24" customHeight="1">
      <x:c r="A175" s="2"/>
      <x:c r="B175" s="6"/>
      <x:c r="C175" s="5"/>
      <x:c r="D175" s="5"/>
      <x:c r="E175" s="16"/>
      <x:c r="F175" s="17"/>
      <x:c r="G175" s="17"/>
      <x:c r="H175" s="5"/>
      <x:c r="I175" s="10" t="str">
        <x:f>IF(C175="","",IF(OR(C175="Пополнение",C175="Продажа",C175="Выплата"),F175,IF(OR(C175="Вывод",C175="Покупка"),-F175,0))-G175)</x:f>
      </x:c>
      <x:c r="J175" s="10" t="str">
        <x:f>IF(C175="","",IF(C175="Покупка",E175,IF(C175="Продажа",-E175,0)))</x:f>
      </x:c>
      <x:c r="K175" s="10" t="str">
        <x:f>IF(C175="","",IF(C175="Пополнение",F175,IF(C175="Вывод",-F175,0)))</x:f>
      </x:c>
      <x:c r="L175" s="18" t="n">
        <x:f>IF(AND(ISNUMBER(B175),ISNUMBER(Доходность!$C$5),ISNUMBER(Доходность!$C$6),Доходность!$C$6&gt;Доходность!$C$5,B175&gt;Доходность!$C$5,B175&lt;=Доходность!$C$6),(Доходность!$C$6-B175)/(Доходность!$C$6-Доходность!$C$5),0)</x:f>
        <x:v>0</x:v>
      </x:c>
      <x:c r="M175" s="10" t="str">
        <x:f>IF(C175="","",K175*L175)</x:f>
      </x:c>
      <x:c r="N175" s="2" t="str">
        <x:f>IF(C175="",IF(COUNTA(B175:H175)&gt;0,"Укажите тип",""),IF(NOT(ISNUMBER(B175)),"Укажите дату",IF(OR(NOT(ISNUMBER(F175)),NOT(ISNUMBER(G175))),"Сумма и расход: числа",IF(OR(F175&lt;0,G175&lt;0),"Суммы должны быть &gt;=0",IF(OR(C175="Покупка",C175="Продажа",C175="Выплата"),IF(COUNTIFS(Позиции!$B$8:$B$107,D175)&lt;&gt;1,"Проверьте код",IF(OR(C175="Покупка",C175="Продажа"),IF(AND(ISNUMBER(E175),E175&gt;0),"","Проверьте количество"),"")),IF(OR(C175="Пополнение",C175="Вывод",C175="Расход"),"","Неизвестный тип"))))))</x:f>
      </x:c>
    </x:row>
    <x:row r="176" ht="24" customHeight="1">
      <x:c r="A176" s="2"/>
      <x:c r="B176" s="6"/>
      <x:c r="C176" s="5"/>
      <x:c r="D176" s="5"/>
      <x:c r="E176" s="16"/>
      <x:c r="F176" s="17"/>
      <x:c r="G176" s="17"/>
      <x:c r="H176" s="5"/>
      <x:c r="I176" s="10" t="str">
        <x:f>IF(C176="","",IF(OR(C176="Пополнение",C176="Продажа",C176="Выплата"),F176,IF(OR(C176="Вывод",C176="Покупка"),-F176,0))-G176)</x:f>
      </x:c>
      <x:c r="J176" s="10" t="str">
        <x:f>IF(C176="","",IF(C176="Покупка",E176,IF(C176="Продажа",-E176,0)))</x:f>
      </x:c>
      <x:c r="K176" s="10" t="str">
        <x:f>IF(C176="","",IF(C176="Пополнение",F176,IF(C176="Вывод",-F176,0)))</x:f>
      </x:c>
      <x:c r="L176" s="18" t="n">
        <x:f>IF(AND(ISNUMBER(B176),ISNUMBER(Доходность!$C$5),ISNUMBER(Доходность!$C$6),Доходность!$C$6&gt;Доходность!$C$5,B176&gt;Доходность!$C$5,B176&lt;=Доходность!$C$6),(Доходность!$C$6-B176)/(Доходность!$C$6-Доходность!$C$5),0)</x:f>
        <x:v>0</x:v>
      </x:c>
      <x:c r="M176" s="10" t="str">
        <x:f>IF(C176="","",K176*L176)</x:f>
      </x:c>
      <x:c r="N176" s="2" t="str">
        <x:f>IF(C176="",IF(COUNTA(B176:H176)&gt;0,"Укажите тип",""),IF(NOT(ISNUMBER(B176)),"Укажите дату",IF(OR(NOT(ISNUMBER(F176)),NOT(ISNUMBER(G176))),"Сумма и расход: числа",IF(OR(F176&lt;0,G176&lt;0),"Суммы должны быть &gt;=0",IF(OR(C176="Покупка",C176="Продажа",C176="Выплата"),IF(COUNTIFS(Позиции!$B$8:$B$107,D176)&lt;&gt;1,"Проверьте код",IF(OR(C176="Покупка",C176="Продажа"),IF(AND(ISNUMBER(E176),E176&gt;0),"","Проверьте количество"),"")),IF(OR(C176="Пополнение",C176="Вывод",C176="Расход"),"","Неизвестный тип"))))))</x:f>
      </x:c>
    </x:row>
    <x:row r="177" ht="24" customHeight="1">
      <x:c r="A177" s="2"/>
      <x:c r="B177" s="6"/>
      <x:c r="C177" s="5"/>
      <x:c r="D177" s="5"/>
      <x:c r="E177" s="16"/>
      <x:c r="F177" s="17"/>
      <x:c r="G177" s="17"/>
      <x:c r="H177" s="5"/>
      <x:c r="I177" s="10" t="str">
        <x:f>IF(C177="","",IF(OR(C177="Пополнение",C177="Продажа",C177="Выплата"),F177,IF(OR(C177="Вывод",C177="Покупка"),-F177,0))-G177)</x:f>
      </x:c>
      <x:c r="J177" s="10" t="str">
        <x:f>IF(C177="","",IF(C177="Покупка",E177,IF(C177="Продажа",-E177,0)))</x:f>
      </x:c>
      <x:c r="K177" s="10" t="str">
        <x:f>IF(C177="","",IF(C177="Пополнение",F177,IF(C177="Вывод",-F177,0)))</x:f>
      </x:c>
      <x:c r="L177" s="18" t="n">
        <x:f>IF(AND(ISNUMBER(B177),ISNUMBER(Доходность!$C$5),ISNUMBER(Доходность!$C$6),Доходность!$C$6&gt;Доходность!$C$5,B177&gt;Доходность!$C$5,B177&lt;=Доходность!$C$6),(Доходность!$C$6-B177)/(Доходность!$C$6-Доходность!$C$5),0)</x:f>
        <x:v>0</x:v>
      </x:c>
      <x:c r="M177" s="10" t="str">
        <x:f>IF(C177="","",K177*L177)</x:f>
      </x:c>
      <x:c r="N177" s="2" t="str">
        <x:f>IF(C177="",IF(COUNTA(B177:H177)&gt;0,"Укажите тип",""),IF(NOT(ISNUMBER(B177)),"Укажите дату",IF(OR(NOT(ISNUMBER(F177)),NOT(ISNUMBER(G177))),"Сумма и расход: числа",IF(OR(F177&lt;0,G177&lt;0),"Суммы должны быть &gt;=0",IF(OR(C177="Покупка",C177="Продажа",C177="Выплата"),IF(COUNTIFS(Позиции!$B$8:$B$107,D177)&lt;&gt;1,"Проверьте код",IF(OR(C177="Покупка",C177="Продажа"),IF(AND(ISNUMBER(E177),E177&gt;0),"","Проверьте количество"),"")),IF(OR(C177="Пополнение",C177="Вывод",C177="Расход"),"","Неизвестный тип"))))))</x:f>
      </x:c>
    </x:row>
    <x:row r="178" ht="24" customHeight="1">
      <x:c r="A178" s="2"/>
      <x:c r="B178" s="6"/>
      <x:c r="C178" s="5"/>
      <x:c r="D178" s="5"/>
      <x:c r="E178" s="16"/>
      <x:c r="F178" s="17"/>
      <x:c r="G178" s="17"/>
      <x:c r="H178" s="5"/>
      <x:c r="I178" s="10" t="str">
        <x:f>IF(C178="","",IF(OR(C178="Пополнение",C178="Продажа",C178="Выплата"),F178,IF(OR(C178="Вывод",C178="Покупка"),-F178,0))-G178)</x:f>
      </x:c>
      <x:c r="J178" s="10" t="str">
        <x:f>IF(C178="","",IF(C178="Покупка",E178,IF(C178="Продажа",-E178,0)))</x:f>
      </x:c>
      <x:c r="K178" s="10" t="str">
        <x:f>IF(C178="","",IF(C178="Пополнение",F178,IF(C178="Вывод",-F178,0)))</x:f>
      </x:c>
      <x:c r="L178" s="18" t="n">
        <x:f>IF(AND(ISNUMBER(B178),ISNUMBER(Доходность!$C$5),ISNUMBER(Доходность!$C$6),Доходность!$C$6&gt;Доходность!$C$5,B178&gt;Доходность!$C$5,B178&lt;=Доходность!$C$6),(Доходность!$C$6-B178)/(Доходность!$C$6-Доходность!$C$5),0)</x:f>
        <x:v>0</x:v>
      </x:c>
      <x:c r="M178" s="10" t="str">
        <x:f>IF(C178="","",K178*L178)</x:f>
      </x:c>
      <x:c r="N178" s="2" t="str">
        <x:f>IF(C178="",IF(COUNTA(B178:H178)&gt;0,"Укажите тип",""),IF(NOT(ISNUMBER(B178)),"Укажите дату",IF(OR(NOT(ISNUMBER(F178)),NOT(ISNUMBER(G178))),"Сумма и расход: числа",IF(OR(F178&lt;0,G178&lt;0),"Суммы должны быть &gt;=0",IF(OR(C178="Покупка",C178="Продажа",C178="Выплата"),IF(COUNTIFS(Позиции!$B$8:$B$107,D178)&lt;&gt;1,"Проверьте код",IF(OR(C178="Покупка",C178="Продажа"),IF(AND(ISNUMBER(E178),E178&gt;0),"","Проверьте количество"),"")),IF(OR(C178="Пополнение",C178="Вывод",C178="Расход"),"","Неизвестный тип"))))))</x:f>
      </x:c>
    </x:row>
    <x:row r="179" ht="24" customHeight="1">
      <x:c r="A179" s="2"/>
      <x:c r="B179" s="6"/>
      <x:c r="C179" s="5"/>
      <x:c r="D179" s="5"/>
      <x:c r="E179" s="16"/>
      <x:c r="F179" s="17"/>
      <x:c r="G179" s="17"/>
      <x:c r="H179" s="5"/>
      <x:c r="I179" s="10" t="str">
        <x:f>IF(C179="","",IF(OR(C179="Пополнение",C179="Продажа",C179="Выплата"),F179,IF(OR(C179="Вывод",C179="Покупка"),-F179,0))-G179)</x:f>
      </x:c>
      <x:c r="J179" s="10" t="str">
        <x:f>IF(C179="","",IF(C179="Покупка",E179,IF(C179="Продажа",-E179,0)))</x:f>
      </x:c>
      <x:c r="K179" s="10" t="str">
        <x:f>IF(C179="","",IF(C179="Пополнение",F179,IF(C179="Вывод",-F179,0)))</x:f>
      </x:c>
      <x:c r="L179" s="18" t="n">
        <x:f>IF(AND(ISNUMBER(B179),ISNUMBER(Доходность!$C$5),ISNUMBER(Доходность!$C$6),Доходность!$C$6&gt;Доходность!$C$5,B179&gt;Доходность!$C$5,B179&lt;=Доходность!$C$6),(Доходность!$C$6-B179)/(Доходность!$C$6-Доходность!$C$5),0)</x:f>
        <x:v>0</x:v>
      </x:c>
      <x:c r="M179" s="10" t="str">
        <x:f>IF(C179="","",K179*L179)</x:f>
      </x:c>
      <x:c r="N179" s="2" t="str">
        <x:f>IF(C179="",IF(COUNTA(B179:H179)&gt;0,"Укажите тип",""),IF(NOT(ISNUMBER(B179)),"Укажите дату",IF(OR(NOT(ISNUMBER(F179)),NOT(ISNUMBER(G179))),"Сумма и расход: числа",IF(OR(F179&lt;0,G179&lt;0),"Суммы должны быть &gt;=0",IF(OR(C179="Покупка",C179="Продажа",C179="Выплата"),IF(COUNTIFS(Позиции!$B$8:$B$107,D179)&lt;&gt;1,"Проверьте код",IF(OR(C179="Покупка",C179="Продажа"),IF(AND(ISNUMBER(E179),E179&gt;0),"","Проверьте количество"),"")),IF(OR(C179="Пополнение",C179="Вывод",C179="Расход"),"","Неизвестный тип"))))))</x:f>
      </x:c>
    </x:row>
    <x:row r="180" ht="24" customHeight="1">
      <x:c r="A180" s="2"/>
      <x:c r="B180" s="6"/>
      <x:c r="C180" s="5"/>
      <x:c r="D180" s="5"/>
      <x:c r="E180" s="16"/>
      <x:c r="F180" s="17"/>
      <x:c r="G180" s="17"/>
      <x:c r="H180" s="5"/>
      <x:c r="I180" s="10" t="str">
        <x:f>IF(C180="","",IF(OR(C180="Пополнение",C180="Продажа",C180="Выплата"),F180,IF(OR(C180="Вывод",C180="Покупка"),-F180,0))-G180)</x:f>
      </x:c>
      <x:c r="J180" s="10" t="str">
        <x:f>IF(C180="","",IF(C180="Покупка",E180,IF(C180="Продажа",-E180,0)))</x:f>
      </x:c>
      <x:c r="K180" s="10" t="str">
        <x:f>IF(C180="","",IF(C180="Пополнение",F180,IF(C180="Вывод",-F180,0)))</x:f>
      </x:c>
      <x:c r="L180" s="18" t="n">
        <x:f>IF(AND(ISNUMBER(B180),ISNUMBER(Доходность!$C$5),ISNUMBER(Доходность!$C$6),Доходность!$C$6&gt;Доходность!$C$5,B180&gt;Доходность!$C$5,B180&lt;=Доходность!$C$6),(Доходность!$C$6-B180)/(Доходность!$C$6-Доходность!$C$5),0)</x:f>
        <x:v>0</x:v>
      </x:c>
      <x:c r="M180" s="10" t="str">
        <x:f>IF(C180="","",K180*L180)</x:f>
      </x:c>
      <x:c r="N180" s="2" t="str">
        <x:f>IF(C180="",IF(COUNTA(B180:H180)&gt;0,"Укажите тип",""),IF(NOT(ISNUMBER(B180)),"Укажите дату",IF(OR(NOT(ISNUMBER(F180)),NOT(ISNUMBER(G180))),"Сумма и расход: числа",IF(OR(F180&lt;0,G180&lt;0),"Суммы должны быть &gt;=0",IF(OR(C180="Покупка",C180="Продажа",C180="Выплата"),IF(COUNTIFS(Позиции!$B$8:$B$107,D180)&lt;&gt;1,"Проверьте код",IF(OR(C180="Покупка",C180="Продажа"),IF(AND(ISNUMBER(E180),E180&gt;0),"","Проверьте количество"),"")),IF(OR(C180="Пополнение",C180="Вывод",C180="Расход"),"","Неизвестный тип"))))))</x:f>
      </x:c>
    </x:row>
    <x:row r="181" ht="24" customHeight="1">
      <x:c r="A181" s="2"/>
      <x:c r="B181" s="6"/>
      <x:c r="C181" s="5"/>
      <x:c r="D181" s="5"/>
      <x:c r="E181" s="16"/>
      <x:c r="F181" s="17"/>
      <x:c r="G181" s="17"/>
      <x:c r="H181" s="5"/>
      <x:c r="I181" s="10" t="str">
        <x:f>IF(C181="","",IF(OR(C181="Пополнение",C181="Продажа",C181="Выплата"),F181,IF(OR(C181="Вывод",C181="Покупка"),-F181,0))-G181)</x:f>
      </x:c>
      <x:c r="J181" s="10" t="str">
        <x:f>IF(C181="","",IF(C181="Покупка",E181,IF(C181="Продажа",-E181,0)))</x:f>
      </x:c>
      <x:c r="K181" s="10" t="str">
        <x:f>IF(C181="","",IF(C181="Пополнение",F181,IF(C181="Вывод",-F181,0)))</x:f>
      </x:c>
      <x:c r="L181" s="18" t="n">
        <x:f>IF(AND(ISNUMBER(B181),ISNUMBER(Доходность!$C$5),ISNUMBER(Доходность!$C$6),Доходность!$C$6&gt;Доходность!$C$5,B181&gt;Доходность!$C$5,B181&lt;=Доходность!$C$6),(Доходность!$C$6-B181)/(Доходность!$C$6-Доходность!$C$5),0)</x:f>
        <x:v>0</x:v>
      </x:c>
      <x:c r="M181" s="10" t="str">
        <x:f>IF(C181="","",K181*L181)</x:f>
      </x:c>
      <x:c r="N181" s="2" t="str">
        <x:f>IF(C181="",IF(COUNTA(B181:H181)&gt;0,"Укажите тип",""),IF(NOT(ISNUMBER(B181)),"Укажите дату",IF(OR(NOT(ISNUMBER(F181)),NOT(ISNUMBER(G181))),"Сумма и расход: числа",IF(OR(F181&lt;0,G181&lt;0),"Суммы должны быть &gt;=0",IF(OR(C181="Покупка",C181="Продажа",C181="Выплата"),IF(COUNTIFS(Позиции!$B$8:$B$107,D181)&lt;&gt;1,"Проверьте код",IF(OR(C181="Покупка",C181="Продажа"),IF(AND(ISNUMBER(E181),E181&gt;0),"","Проверьте количество"),"")),IF(OR(C181="Пополнение",C181="Вывод",C181="Расход"),"","Неизвестный тип"))))))</x:f>
      </x:c>
    </x:row>
    <x:row r="182" ht="24" customHeight="1">
      <x:c r="A182" s="2"/>
      <x:c r="B182" s="6"/>
      <x:c r="C182" s="5"/>
      <x:c r="D182" s="5"/>
      <x:c r="E182" s="16"/>
      <x:c r="F182" s="17"/>
      <x:c r="G182" s="17"/>
      <x:c r="H182" s="5"/>
      <x:c r="I182" s="10" t="str">
        <x:f>IF(C182="","",IF(OR(C182="Пополнение",C182="Продажа",C182="Выплата"),F182,IF(OR(C182="Вывод",C182="Покупка"),-F182,0))-G182)</x:f>
      </x:c>
      <x:c r="J182" s="10" t="str">
        <x:f>IF(C182="","",IF(C182="Покупка",E182,IF(C182="Продажа",-E182,0)))</x:f>
      </x:c>
      <x:c r="K182" s="10" t="str">
        <x:f>IF(C182="","",IF(C182="Пополнение",F182,IF(C182="Вывод",-F182,0)))</x:f>
      </x:c>
      <x:c r="L182" s="18" t="n">
        <x:f>IF(AND(ISNUMBER(B182),ISNUMBER(Доходность!$C$5),ISNUMBER(Доходность!$C$6),Доходность!$C$6&gt;Доходность!$C$5,B182&gt;Доходность!$C$5,B182&lt;=Доходность!$C$6),(Доходность!$C$6-B182)/(Доходность!$C$6-Доходность!$C$5),0)</x:f>
        <x:v>0</x:v>
      </x:c>
      <x:c r="M182" s="10" t="str">
        <x:f>IF(C182="","",K182*L182)</x:f>
      </x:c>
      <x:c r="N182" s="2" t="str">
        <x:f>IF(C182="",IF(COUNTA(B182:H182)&gt;0,"Укажите тип",""),IF(NOT(ISNUMBER(B182)),"Укажите дату",IF(OR(NOT(ISNUMBER(F182)),NOT(ISNUMBER(G182))),"Сумма и расход: числа",IF(OR(F182&lt;0,G182&lt;0),"Суммы должны быть &gt;=0",IF(OR(C182="Покупка",C182="Продажа",C182="Выплата"),IF(COUNTIFS(Позиции!$B$8:$B$107,D182)&lt;&gt;1,"Проверьте код",IF(OR(C182="Покупка",C182="Продажа"),IF(AND(ISNUMBER(E182),E182&gt;0),"","Проверьте количество"),"")),IF(OR(C182="Пополнение",C182="Вывод",C182="Расход"),"","Неизвестный тип"))))))</x:f>
      </x:c>
    </x:row>
    <x:row r="183" ht="24" customHeight="1">
      <x:c r="A183" s="2"/>
      <x:c r="B183" s="6"/>
      <x:c r="C183" s="5"/>
      <x:c r="D183" s="5"/>
      <x:c r="E183" s="16"/>
      <x:c r="F183" s="17"/>
      <x:c r="G183" s="17"/>
      <x:c r="H183" s="5"/>
      <x:c r="I183" s="10" t="str">
        <x:f>IF(C183="","",IF(OR(C183="Пополнение",C183="Продажа",C183="Выплата"),F183,IF(OR(C183="Вывод",C183="Покупка"),-F183,0))-G183)</x:f>
      </x:c>
      <x:c r="J183" s="10" t="str">
        <x:f>IF(C183="","",IF(C183="Покупка",E183,IF(C183="Продажа",-E183,0)))</x:f>
      </x:c>
      <x:c r="K183" s="10" t="str">
        <x:f>IF(C183="","",IF(C183="Пополнение",F183,IF(C183="Вывод",-F183,0)))</x:f>
      </x:c>
      <x:c r="L183" s="18" t="n">
        <x:f>IF(AND(ISNUMBER(B183),ISNUMBER(Доходность!$C$5),ISNUMBER(Доходность!$C$6),Доходность!$C$6&gt;Доходность!$C$5,B183&gt;Доходность!$C$5,B183&lt;=Доходность!$C$6),(Доходность!$C$6-B183)/(Доходность!$C$6-Доходность!$C$5),0)</x:f>
        <x:v>0</x:v>
      </x:c>
      <x:c r="M183" s="10" t="str">
        <x:f>IF(C183="","",K183*L183)</x:f>
      </x:c>
      <x:c r="N183" s="2" t="str">
        <x:f>IF(C183="",IF(COUNTA(B183:H183)&gt;0,"Укажите тип",""),IF(NOT(ISNUMBER(B183)),"Укажите дату",IF(OR(NOT(ISNUMBER(F183)),NOT(ISNUMBER(G183))),"Сумма и расход: числа",IF(OR(F183&lt;0,G183&lt;0),"Суммы должны быть &gt;=0",IF(OR(C183="Покупка",C183="Продажа",C183="Выплата"),IF(COUNTIFS(Позиции!$B$8:$B$107,D183)&lt;&gt;1,"Проверьте код",IF(OR(C183="Покупка",C183="Продажа"),IF(AND(ISNUMBER(E183),E183&gt;0),"","Проверьте количество"),"")),IF(OR(C183="Пополнение",C183="Вывод",C183="Расход"),"","Неизвестный тип"))))))</x:f>
      </x:c>
    </x:row>
    <x:row r="184" ht="24" customHeight="1">
      <x:c r="A184" s="2"/>
      <x:c r="B184" s="6"/>
      <x:c r="C184" s="5"/>
      <x:c r="D184" s="5"/>
      <x:c r="E184" s="16"/>
      <x:c r="F184" s="17"/>
      <x:c r="G184" s="17"/>
      <x:c r="H184" s="5"/>
      <x:c r="I184" s="10" t="str">
        <x:f>IF(C184="","",IF(OR(C184="Пополнение",C184="Продажа",C184="Выплата"),F184,IF(OR(C184="Вывод",C184="Покупка"),-F184,0))-G184)</x:f>
      </x:c>
      <x:c r="J184" s="10" t="str">
        <x:f>IF(C184="","",IF(C184="Покупка",E184,IF(C184="Продажа",-E184,0)))</x:f>
      </x:c>
      <x:c r="K184" s="10" t="str">
        <x:f>IF(C184="","",IF(C184="Пополнение",F184,IF(C184="Вывод",-F184,0)))</x:f>
      </x:c>
      <x:c r="L184" s="18" t="n">
        <x:f>IF(AND(ISNUMBER(B184),ISNUMBER(Доходность!$C$5),ISNUMBER(Доходность!$C$6),Доходность!$C$6&gt;Доходность!$C$5,B184&gt;Доходность!$C$5,B184&lt;=Доходность!$C$6),(Доходность!$C$6-B184)/(Доходность!$C$6-Доходность!$C$5),0)</x:f>
        <x:v>0</x:v>
      </x:c>
      <x:c r="M184" s="10" t="str">
        <x:f>IF(C184="","",K184*L184)</x:f>
      </x:c>
      <x:c r="N184" s="2" t="str">
        <x:f>IF(C184="",IF(COUNTA(B184:H184)&gt;0,"Укажите тип",""),IF(NOT(ISNUMBER(B184)),"Укажите дату",IF(OR(NOT(ISNUMBER(F184)),NOT(ISNUMBER(G184))),"Сумма и расход: числа",IF(OR(F184&lt;0,G184&lt;0),"Суммы должны быть &gt;=0",IF(OR(C184="Покупка",C184="Продажа",C184="Выплата"),IF(COUNTIFS(Позиции!$B$8:$B$107,D184)&lt;&gt;1,"Проверьте код",IF(OR(C184="Покупка",C184="Продажа"),IF(AND(ISNUMBER(E184),E184&gt;0),"","Проверьте количество"),"")),IF(OR(C184="Пополнение",C184="Вывод",C184="Расход"),"","Неизвестный тип"))))))</x:f>
      </x:c>
    </x:row>
    <x:row r="185" ht="24" customHeight="1">
      <x:c r="A185" s="2"/>
      <x:c r="B185" s="6"/>
      <x:c r="C185" s="5"/>
      <x:c r="D185" s="5"/>
      <x:c r="E185" s="16"/>
      <x:c r="F185" s="17"/>
      <x:c r="G185" s="17"/>
      <x:c r="H185" s="5"/>
      <x:c r="I185" s="10" t="str">
        <x:f>IF(C185="","",IF(OR(C185="Пополнение",C185="Продажа",C185="Выплата"),F185,IF(OR(C185="Вывод",C185="Покупка"),-F185,0))-G185)</x:f>
      </x:c>
      <x:c r="J185" s="10" t="str">
        <x:f>IF(C185="","",IF(C185="Покупка",E185,IF(C185="Продажа",-E185,0)))</x:f>
      </x:c>
      <x:c r="K185" s="10" t="str">
        <x:f>IF(C185="","",IF(C185="Пополнение",F185,IF(C185="Вывод",-F185,0)))</x:f>
      </x:c>
      <x:c r="L185" s="18" t="n">
        <x:f>IF(AND(ISNUMBER(B185),ISNUMBER(Доходность!$C$5),ISNUMBER(Доходность!$C$6),Доходность!$C$6&gt;Доходность!$C$5,B185&gt;Доходность!$C$5,B185&lt;=Доходность!$C$6),(Доходность!$C$6-B185)/(Доходность!$C$6-Доходность!$C$5),0)</x:f>
        <x:v>0</x:v>
      </x:c>
      <x:c r="M185" s="10" t="str">
        <x:f>IF(C185="","",K185*L185)</x:f>
      </x:c>
      <x:c r="N185" s="2" t="str">
        <x:f>IF(C185="",IF(COUNTA(B185:H185)&gt;0,"Укажите тип",""),IF(NOT(ISNUMBER(B185)),"Укажите дату",IF(OR(NOT(ISNUMBER(F185)),NOT(ISNUMBER(G185))),"Сумма и расход: числа",IF(OR(F185&lt;0,G185&lt;0),"Суммы должны быть &gt;=0",IF(OR(C185="Покупка",C185="Продажа",C185="Выплата"),IF(COUNTIFS(Позиции!$B$8:$B$107,D185)&lt;&gt;1,"Проверьте код",IF(OR(C185="Покупка",C185="Продажа"),IF(AND(ISNUMBER(E185),E185&gt;0),"","Проверьте количество"),"")),IF(OR(C185="Пополнение",C185="Вывод",C185="Расход"),"","Неизвестный тип"))))))</x:f>
      </x:c>
    </x:row>
    <x:row r="186" ht="24" customHeight="1">
      <x:c r="A186" s="2"/>
      <x:c r="B186" s="6"/>
      <x:c r="C186" s="5"/>
      <x:c r="D186" s="5"/>
      <x:c r="E186" s="16"/>
      <x:c r="F186" s="17"/>
      <x:c r="G186" s="17"/>
      <x:c r="H186" s="5"/>
      <x:c r="I186" s="10" t="str">
        <x:f>IF(C186="","",IF(OR(C186="Пополнение",C186="Продажа",C186="Выплата"),F186,IF(OR(C186="Вывод",C186="Покупка"),-F186,0))-G186)</x:f>
      </x:c>
      <x:c r="J186" s="10" t="str">
        <x:f>IF(C186="","",IF(C186="Покупка",E186,IF(C186="Продажа",-E186,0)))</x:f>
      </x:c>
      <x:c r="K186" s="10" t="str">
        <x:f>IF(C186="","",IF(C186="Пополнение",F186,IF(C186="Вывод",-F186,0)))</x:f>
      </x:c>
      <x:c r="L186" s="18" t="n">
        <x:f>IF(AND(ISNUMBER(B186),ISNUMBER(Доходность!$C$5),ISNUMBER(Доходность!$C$6),Доходность!$C$6&gt;Доходность!$C$5,B186&gt;Доходность!$C$5,B186&lt;=Доходность!$C$6),(Доходность!$C$6-B186)/(Доходность!$C$6-Доходность!$C$5),0)</x:f>
        <x:v>0</x:v>
      </x:c>
      <x:c r="M186" s="10" t="str">
        <x:f>IF(C186="","",K186*L186)</x:f>
      </x:c>
      <x:c r="N186" s="2" t="str">
        <x:f>IF(C186="",IF(COUNTA(B186:H186)&gt;0,"Укажите тип",""),IF(NOT(ISNUMBER(B186)),"Укажите дату",IF(OR(NOT(ISNUMBER(F186)),NOT(ISNUMBER(G186))),"Сумма и расход: числа",IF(OR(F186&lt;0,G186&lt;0),"Суммы должны быть &gt;=0",IF(OR(C186="Покупка",C186="Продажа",C186="Выплата"),IF(COUNTIFS(Позиции!$B$8:$B$107,D186)&lt;&gt;1,"Проверьте код",IF(OR(C186="Покупка",C186="Продажа"),IF(AND(ISNUMBER(E186),E186&gt;0),"","Проверьте количество"),"")),IF(OR(C186="Пополнение",C186="Вывод",C186="Расход"),"","Неизвестный тип"))))))</x:f>
      </x:c>
    </x:row>
    <x:row r="187" ht="24" customHeight="1">
      <x:c r="A187" s="2"/>
      <x:c r="B187" s="6"/>
      <x:c r="C187" s="5"/>
      <x:c r="D187" s="5"/>
      <x:c r="E187" s="16"/>
      <x:c r="F187" s="17"/>
      <x:c r="G187" s="17"/>
      <x:c r="H187" s="5"/>
      <x:c r="I187" s="10" t="str">
        <x:f>IF(C187="","",IF(OR(C187="Пополнение",C187="Продажа",C187="Выплата"),F187,IF(OR(C187="Вывод",C187="Покупка"),-F187,0))-G187)</x:f>
      </x:c>
      <x:c r="J187" s="10" t="str">
        <x:f>IF(C187="","",IF(C187="Покупка",E187,IF(C187="Продажа",-E187,0)))</x:f>
      </x:c>
      <x:c r="K187" s="10" t="str">
        <x:f>IF(C187="","",IF(C187="Пополнение",F187,IF(C187="Вывод",-F187,0)))</x:f>
      </x:c>
      <x:c r="L187" s="18" t="n">
        <x:f>IF(AND(ISNUMBER(B187),ISNUMBER(Доходность!$C$5),ISNUMBER(Доходность!$C$6),Доходность!$C$6&gt;Доходность!$C$5,B187&gt;Доходность!$C$5,B187&lt;=Доходность!$C$6),(Доходность!$C$6-B187)/(Доходность!$C$6-Доходность!$C$5),0)</x:f>
        <x:v>0</x:v>
      </x:c>
      <x:c r="M187" s="10" t="str">
        <x:f>IF(C187="","",K187*L187)</x:f>
      </x:c>
      <x:c r="N187" s="2" t="str">
        <x:f>IF(C187="",IF(COUNTA(B187:H187)&gt;0,"Укажите тип",""),IF(NOT(ISNUMBER(B187)),"Укажите дату",IF(OR(NOT(ISNUMBER(F187)),NOT(ISNUMBER(G187))),"Сумма и расход: числа",IF(OR(F187&lt;0,G187&lt;0),"Суммы должны быть &gt;=0",IF(OR(C187="Покупка",C187="Продажа",C187="Выплата"),IF(COUNTIFS(Позиции!$B$8:$B$107,D187)&lt;&gt;1,"Проверьте код",IF(OR(C187="Покупка",C187="Продажа"),IF(AND(ISNUMBER(E187),E187&gt;0),"","Проверьте количество"),"")),IF(OR(C187="Пополнение",C187="Вывод",C187="Расход"),"","Неизвестный тип"))))))</x:f>
      </x:c>
    </x:row>
    <x:row r="188" ht="24" customHeight="1">
      <x:c r="A188" s="2"/>
      <x:c r="B188" s="6"/>
      <x:c r="C188" s="5"/>
      <x:c r="D188" s="5"/>
      <x:c r="E188" s="16"/>
      <x:c r="F188" s="17"/>
      <x:c r="G188" s="17"/>
      <x:c r="H188" s="5"/>
      <x:c r="I188" s="10" t="str">
        <x:f>IF(C188="","",IF(OR(C188="Пополнение",C188="Продажа",C188="Выплата"),F188,IF(OR(C188="Вывод",C188="Покупка"),-F188,0))-G188)</x:f>
      </x:c>
      <x:c r="J188" s="10" t="str">
        <x:f>IF(C188="","",IF(C188="Покупка",E188,IF(C188="Продажа",-E188,0)))</x:f>
      </x:c>
      <x:c r="K188" s="10" t="str">
        <x:f>IF(C188="","",IF(C188="Пополнение",F188,IF(C188="Вывод",-F188,0)))</x:f>
      </x:c>
      <x:c r="L188" s="18" t="n">
        <x:f>IF(AND(ISNUMBER(B188),ISNUMBER(Доходность!$C$5),ISNUMBER(Доходность!$C$6),Доходность!$C$6&gt;Доходность!$C$5,B188&gt;Доходность!$C$5,B188&lt;=Доходность!$C$6),(Доходность!$C$6-B188)/(Доходность!$C$6-Доходность!$C$5),0)</x:f>
        <x:v>0</x:v>
      </x:c>
      <x:c r="M188" s="10" t="str">
        <x:f>IF(C188="","",K188*L188)</x:f>
      </x:c>
      <x:c r="N188" s="2" t="str">
        <x:f>IF(C188="",IF(COUNTA(B188:H188)&gt;0,"Укажите тип",""),IF(NOT(ISNUMBER(B188)),"Укажите дату",IF(OR(NOT(ISNUMBER(F188)),NOT(ISNUMBER(G188))),"Сумма и расход: числа",IF(OR(F188&lt;0,G188&lt;0),"Суммы должны быть &gt;=0",IF(OR(C188="Покупка",C188="Продажа",C188="Выплата"),IF(COUNTIFS(Позиции!$B$8:$B$107,D188)&lt;&gt;1,"Проверьте код",IF(OR(C188="Покупка",C188="Продажа"),IF(AND(ISNUMBER(E188),E188&gt;0),"","Проверьте количество"),"")),IF(OR(C188="Пополнение",C188="Вывод",C188="Расход"),"","Неизвестный тип"))))))</x:f>
      </x:c>
    </x:row>
    <x:row r="189" ht="24" customHeight="1">
      <x:c r="A189" s="2"/>
      <x:c r="B189" s="6"/>
      <x:c r="C189" s="5"/>
      <x:c r="D189" s="5"/>
      <x:c r="E189" s="16"/>
      <x:c r="F189" s="17"/>
      <x:c r="G189" s="17"/>
      <x:c r="H189" s="5"/>
      <x:c r="I189" s="10" t="str">
        <x:f>IF(C189="","",IF(OR(C189="Пополнение",C189="Продажа",C189="Выплата"),F189,IF(OR(C189="Вывод",C189="Покупка"),-F189,0))-G189)</x:f>
      </x:c>
      <x:c r="J189" s="10" t="str">
        <x:f>IF(C189="","",IF(C189="Покупка",E189,IF(C189="Продажа",-E189,0)))</x:f>
      </x:c>
      <x:c r="K189" s="10" t="str">
        <x:f>IF(C189="","",IF(C189="Пополнение",F189,IF(C189="Вывод",-F189,0)))</x:f>
      </x:c>
      <x:c r="L189" s="18" t="n">
        <x:f>IF(AND(ISNUMBER(B189),ISNUMBER(Доходность!$C$5),ISNUMBER(Доходность!$C$6),Доходность!$C$6&gt;Доходность!$C$5,B189&gt;Доходность!$C$5,B189&lt;=Доходность!$C$6),(Доходность!$C$6-B189)/(Доходность!$C$6-Доходность!$C$5),0)</x:f>
        <x:v>0</x:v>
      </x:c>
      <x:c r="M189" s="10" t="str">
        <x:f>IF(C189="","",K189*L189)</x:f>
      </x:c>
      <x:c r="N189" s="2" t="str">
        <x:f>IF(C189="",IF(COUNTA(B189:H189)&gt;0,"Укажите тип",""),IF(NOT(ISNUMBER(B189)),"Укажите дату",IF(OR(NOT(ISNUMBER(F189)),NOT(ISNUMBER(G189))),"Сумма и расход: числа",IF(OR(F189&lt;0,G189&lt;0),"Суммы должны быть &gt;=0",IF(OR(C189="Покупка",C189="Продажа",C189="Выплата"),IF(COUNTIFS(Позиции!$B$8:$B$107,D189)&lt;&gt;1,"Проверьте код",IF(OR(C189="Покупка",C189="Продажа"),IF(AND(ISNUMBER(E189),E189&gt;0),"","Проверьте количество"),"")),IF(OR(C189="Пополнение",C189="Вывод",C189="Расход"),"","Неизвестный тип"))))))</x:f>
      </x:c>
    </x:row>
    <x:row r="190" ht="24" customHeight="1">
      <x:c r="A190" s="2"/>
      <x:c r="B190" s="6"/>
      <x:c r="C190" s="5"/>
      <x:c r="D190" s="5"/>
      <x:c r="E190" s="16"/>
      <x:c r="F190" s="17"/>
      <x:c r="G190" s="17"/>
      <x:c r="H190" s="5"/>
      <x:c r="I190" s="10" t="str">
        <x:f>IF(C190="","",IF(OR(C190="Пополнение",C190="Продажа",C190="Выплата"),F190,IF(OR(C190="Вывод",C190="Покупка"),-F190,0))-G190)</x:f>
      </x:c>
      <x:c r="J190" s="10" t="str">
        <x:f>IF(C190="","",IF(C190="Покупка",E190,IF(C190="Продажа",-E190,0)))</x:f>
      </x:c>
      <x:c r="K190" s="10" t="str">
        <x:f>IF(C190="","",IF(C190="Пополнение",F190,IF(C190="Вывод",-F190,0)))</x:f>
      </x:c>
      <x:c r="L190" s="18" t="n">
        <x:f>IF(AND(ISNUMBER(B190),ISNUMBER(Доходность!$C$5),ISNUMBER(Доходность!$C$6),Доходность!$C$6&gt;Доходность!$C$5,B190&gt;Доходность!$C$5,B190&lt;=Доходность!$C$6),(Доходность!$C$6-B190)/(Доходность!$C$6-Доходность!$C$5),0)</x:f>
        <x:v>0</x:v>
      </x:c>
      <x:c r="M190" s="10" t="str">
        <x:f>IF(C190="","",K190*L190)</x:f>
      </x:c>
      <x:c r="N190" s="2" t="str">
        <x:f>IF(C190="",IF(COUNTA(B190:H190)&gt;0,"Укажите тип",""),IF(NOT(ISNUMBER(B190)),"Укажите дату",IF(OR(NOT(ISNUMBER(F190)),NOT(ISNUMBER(G190))),"Сумма и расход: числа",IF(OR(F190&lt;0,G190&lt;0),"Суммы должны быть &gt;=0",IF(OR(C190="Покупка",C190="Продажа",C190="Выплата"),IF(COUNTIFS(Позиции!$B$8:$B$107,D190)&lt;&gt;1,"Проверьте код",IF(OR(C190="Покупка",C190="Продажа"),IF(AND(ISNUMBER(E190),E190&gt;0),"","Проверьте количество"),"")),IF(OR(C190="Пополнение",C190="Вывод",C190="Расход"),"","Неизвестный тип"))))))</x:f>
      </x:c>
    </x:row>
    <x:row r="191" ht="24" customHeight="1">
      <x:c r="A191" s="2"/>
      <x:c r="B191" s="6"/>
      <x:c r="C191" s="5"/>
      <x:c r="D191" s="5"/>
      <x:c r="E191" s="16"/>
      <x:c r="F191" s="17"/>
      <x:c r="G191" s="17"/>
      <x:c r="H191" s="5"/>
      <x:c r="I191" s="10" t="str">
        <x:f>IF(C191="","",IF(OR(C191="Пополнение",C191="Продажа",C191="Выплата"),F191,IF(OR(C191="Вывод",C191="Покупка"),-F191,0))-G191)</x:f>
      </x:c>
      <x:c r="J191" s="10" t="str">
        <x:f>IF(C191="","",IF(C191="Покупка",E191,IF(C191="Продажа",-E191,0)))</x:f>
      </x:c>
      <x:c r="K191" s="10" t="str">
        <x:f>IF(C191="","",IF(C191="Пополнение",F191,IF(C191="Вывод",-F191,0)))</x:f>
      </x:c>
      <x:c r="L191" s="18" t="n">
        <x:f>IF(AND(ISNUMBER(B191),ISNUMBER(Доходность!$C$5),ISNUMBER(Доходность!$C$6),Доходность!$C$6&gt;Доходность!$C$5,B191&gt;Доходность!$C$5,B191&lt;=Доходность!$C$6),(Доходность!$C$6-B191)/(Доходность!$C$6-Доходность!$C$5),0)</x:f>
        <x:v>0</x:v>
      </x:c>
      <x:c r="M191" s="10" t="str">
        <x:f>IF(C191="","",K191*L191)</x:f>
      </x:c>
      <x:c r="N191" s="2" t="str">
        <x:f>IF(C191="",IF(COUNTA(B191:H191)&gt;0,"Укажите тип",""),IF(NOT(ISNUMBER(B191)),"Укажите дату",IF(OR(NOT(ISNUMBER(F191)),NOT(ISNUMBER(G191))),"Сумма и расход: числа",IF(OR(F191&lt;0,G191&lt;0),"Суммы должны быть &gt;=0",IF(OR(C191="Покупка",C191="Продажа",C191="Выплата"),IF(COUNTIFS(Позиции!$B$8:$B$107,D191)&lt;&gt;1,"Проверьте код",IF(OR(C191="Покупка",C191="Продажа"),IF(AND(ISNUMBER(E191),E191&gt;0),"","Проверьте количество"),"")),IF(OR(C191="Пополнение",C191="Вывод",C191="Расход"),"","Неизвестный тип"))))))</x:f>
      </x:c>
    </x:row>
    <x:row r="192" ht="24" customHeight="1">
      <x:c r="A192" s="2"/>
      <x:c r="B192" s="6"/>
      <x:c r="C192" s="5"/>
      <x:c r="D192" s="5"/>
      <x:c r="E192" s="16"/>
      <x:c r="F192" s="17"/>
      <x:c r="G192" s="17"/>
      <x:c r="H192" s="5"/>
      <x:c r="I192" s="10" t="str">
        <x:f>IF(C192="","",IF(OR(C192="Пополнение",C192="Продажа",C192="Выплата"),F192,IF(OR(C192="Вывод",C192="Покупка"),-F192,0))-G192)</x:f>
      </x:c>
      <x:c r="J192" s="10" t="str">
        <x:f>IF(C192="","",IF(C192="Покупка",E192,IF(C192="Продажа",-E192,0)))</x:f>
      </x:c>
      <x:c r="K192" s="10" t="str">
        <x:f>IF(C192="","",IF(C192="Пополнение",F192,IF(C192="Вывод",-F192,0)))</x:f>
      </x:c>
      <x:c r="L192" s="18" t="n">
        <x:f>IF(AND(ISNUMBER(B192),ISNUMBER(Доходность!$C$5),ISNUMBER(Доходность!$C$6),Доходность!$C$6&gt;Доходность!$C$5,B192&gt;Доходность!$C$5,B192&lt;=Доходность!$C$6),(Доходность!$C$6-B192)/(Доходность!$C$6-Доходность!$C$5),0)</x:f>
        <x:v>0</x:v>
      </x:c>
      <x:c r="M192" s="10" t="str">
        <x:f>IF(C192="","",K192*L192)</x:f>
      </x:c>
      <x:c r="N192" s="2" t="str">
        <x:f>IF(C192="",IF(COUNTA(B192:H192)&gt;0,"Укажите тип",""),IF(NOT(ISNUMBER(B192)),"Укажите дату",IF(OR(NOT(ISNUMBER(F192)),NOT(ISNUMBER(G192))),"Сумма и расход: числа",IF(OR(F192&lt;0,G192&lt;0),"Суммы должны быть &gt;=0",IF(OR(C192="Покупка",C192="Продажа",C192="Выплата"),IF(COUNTIFS(Позиции!$B$8:$B$107,D192)&lt;&gt;1,"Проверьте код",IF(OR(C192="Покупка",C192="Продажа"),IF(AND(ISNUMBER(E192),E192&gt;0),"","Проверьте количество"),"")),IF(OR(C192="Пополнение",C192="Вывод",C192="Расход"),"","Неизвестный тип"))))))</x:f>
      </x:c>
    </x:row>
    <x:row r="193" ht="24" customHeight="1">
      <x:c r="A193" s="2"/>
      <x:c r="B193" s="6"/>
      <x:c r="C193" s="5"/>
      <x:c r="D193" s="5"/>
      <x:c r="E193" s="16"/>
      <x:c r="F193" s="17"/>
      <x:c r="G193" s="17"/>
      <x:c r="H193" s="5"/>
      <x:c r="I193" s="10" t="str">
        <x:f>IF(C193="","",IF(OR(C193="Пополнение",C193="Продажа",C193="Выплата"),F193,IF(OR(C193="Вывод",C193="Покупка"),-F193,0))-G193)</x:f>
      </x:c>
      <x:c r="J193" s="10" t="str">
        <x:f>IF(C193="","",IF(C193="Покупка",E193,IF(C193="Продажа",-E193,0)))</x:f>
      </x:c>
      <x:c r="K193" s="10" t="str">
        <x:f>IF(C193="","",IF(C193="Пополнение",F193,IF(C193="Вывод",-F193,0)))</x:f>
      </x:c>
      <x:c r="L193" s="18" t="n">
        <x:f>IF(AND(ISNUMBER(B193),ISNUMBER(Доходность!$C$5),ISNUMBER(Доходность!$C$6),Доходность!$C$6&gt;Доходность!$C$5,B193&gt;Доходность!$C$5,B193&lt;=Доходность!$C$6),(Доходность!$C$6-B193)/(Доходность!$C$6-Доходность!$C$5),0)</x:f>
        <x:v>0</x:v>
      </x:c>
      <x:c r="M193" s="10" t="str">
        <x:f>IF(C193="","",K193*L193)</x:f>
      </x:c>
      <x:c r="N193" s="2" t="str">
        <x:f>IF(C193="",IF(COUNTA(B193:H193)&gt;0,"Укажите тип",""),IF(NOT(ISNUMBER(B193)),"Укажите дату",IF(OR(NOT(ISNUMBER(F193)),NOT(ISNUMBER(G193))),"Сумма и расход: числа",IF(OR(F193&lt;0,G193&lt;0),"Суммы должны быть &gt;=0",IF(OR(C193="Покупка",C193="Продажа",C193="Выплата"),IF(COUNTIFS(Позиции!$B$8:$B$107,D193)&lt;&gt;1,"Проверьте код",IF(OR(C193="Покупка",C193="Продажа"),IF(AND(ISNUMBER(E193),E193&gt;0),"","Проверьте количество"),"")),IF(OR(C193="Пополнение",C193="Вывод",C193="Расход"),"","Неизвестный тип"))))))</x:f>
      </x:c>
    </x:row>
    <x:row r="194" ht="24" customHeight="1">
      <x:c r="A194" s="2"/>
      <x:c r="B194" s="6"/>
      <x:c r="C194" s="5"/>
      <x:c r="D194" s="5"/>
      <x:c r="E194" s="16"/>
      <x:c r="F194" s="17"/>
      <x:c r="G194" s="17"/>
      <x:c r="H194" s="5"/>
      <x:c r="I194" s="10" t="str">
        <x:f>IF(C194="","",IF(OR(C194="Пополнение",C194="Продажа",C194="Выплата"),F194,IF(OR(C194="Вывод",C194="Покупка"),-F194,0))-G194)</x:f>
      </x:c>
      <x:c r="J194" s="10" t="str">
        <x:f>IF(C194="","",IF(C194="Покупка",E194,IF(C194="Продажа",-E194,0)))</x:f>
      </x:c>
      <x:c r="K194" s="10" t="str">
        <x:f>IF(C194="","",IF(C194="Пополнение",F194,IF(C194="Вывод",-F194,0)))</x:f>
      </x:c>
      <x:c r="L194" s="18" t="n">
        <x:f>IF(AND(ISNUMBER(B194),ISNUMBER(Доходность!$C$5),ISNUMBER(Доходность!$C$6),Доходность!$C$6&gt;Доходность!$C$5,B194&gt;Доходность!$C$5,B194&lt;=Доходность!$C$6),(Доходность!$C$6-B194)/(Доходность!$C$6-Доходность!$C$5),0)</x:f>
        <x:v>0</x:v>
      </x:c>
      <x:c r="M194" s="10" t="str">
        <x:f>IF(C194="","",K194*L194)</x:f>
      </x:c>
      <x:c r="N194" s="2" t="str">
        <x:f>IF(C194="",IF(COUNTA(B194:H194)&gt;0,"Укажите тип",""),IF(NOT(ISNUMBER(B194)),"Укажите дату",IF(OR(NOT(ISNUMBER(F194)),NOT(ISNUMBER(G194))),"Сумма и расход: числа",IF(OR(F194&lt;0,G194&lt;0),"Суммы должны быть &gt;=0",IF(OR(C194="Покупка",C194="Продажа",C194="Выплата"),IF(COUNTIFS(Позиции!$B$8:$B$107,D194)&lt;&gt;1,"Проверьте код",IF(OR(C194="Покупка",C194="Продажа"),IF(AND(ISNUMBER(E194),E194&gt;0),"","Проверьте количество"),"")),IF(OR(C194="Пополнение",C194="Вывод",C194="Расход"),"","Неизвестный тип"))))))</x:f>
      </x:c>
    </x:row>
    <x:row r="195" ht="24" customHeight="1">
      <x:c r="A195" s="2"/>
      <x:c r="B195" s="6"/>
      <x:c r="C195" s="5"/>
      <x:c r="D195" s="5"/>
      <x:c r="E195" s="16"/>
      <x:c r="F195" s="17"/>
      <x:c r="G195" s="17"/>
      <x:c r="H195" s="5"/>
      <x:c r="I195" s="10" t="str">
        <x:f>IF(C195="","",IF(OR(C195="Пополнение",C195="Продажа",C195="Выплата"),F195,IF(OR(C195="Вывод",C195="Покупка"),-F195,0))-G195)</x:f>
      </x:c>
      <x:c r="J195" s="10" t="str">
        <x:f>IF(C195="","",IF(C195="Покупка",E195,IF(C195="Продажа",-E195,0)))</x:f>
      </x:c>
      <x:c r="K195" s="10" t="str">
        <x:f>IF(C195="","",IF(C195="Пополнение",F195,IF(C195="Вывод",-F195,0)))</x:f>
      </x:c>
      <x:c r="L195" s="18" t="n">
        <x:f>IF(AND(ISNUMBER(B195),ISNUMBER(Доходность!$C$5),ISNUMBER(Доходность!$C$6),Доходность!$C$6&gt;Доходность!$C$5,B195&gt;Доходность!$C$5,B195&lt;=Доходность!$C$6),(Доходность!$C$6-B195)/(Доходность!$C$6-Доходность!$C$5),0)</x:f>
        <x:v>0</x:v>
      </x:c>
      <x:c r="M195" s="10" t="str">
        <x:f>IF(C195="","",K195*L195)</x:f>
      </x:c>
      <x:c r="N195" s="2" t="str">
        <x:f>IF(C195="",IF(COUNTA(B195:H195)&gt;0,"Укажите тип",""),IF(NOT(ISNUMBER(B195)),"Укажите дату",IF(OR(NOT(ISNUMBER(F195)),NOT(ISNUMBER(G195))),"Сумма и расход: числа",IF(OR(F195&lt;0,G195&lt;0),"Суммы должны быть &gt;=0",IF(OR(C195="Покупка",C195="Продажа",C195="Выплата"),IF(COUNTIFS(Позиции!$B$8:$B$107,D195)&lt;&gt;1,"Проверьте код",IF(OR(C195="Покупка",C195="Продажа"),IF(AND(ISNUMBER(E195),E195&gt;0),"","Проверьте количество"),"")),IF(OR(C195="Пополнение",C195="Вывод",C195="Расход"),"","Неизвестный тип"))))))</x:f>
      </x:c>
    </x:row>
    <x:row r="196" ht="24" customHeight="1">
      <x:c r="A196" s="2"/>
      <x:c r="B196" s="6"/>
      <x:c r="C196" s="5"/>
      <x:c r="D196" s="5"/>
      <x:c r="E196" s="16"/>
      <x:c r="F196" s="17"/>
      <x:c r="G196" s="17"/>
      <x:c r="H196" s="5"/>
      <x:c r="I196" s="10" t="str">
        <x:f>IF(C196="","",IF(OR(C196="Пополнение",C196="Продажа",C196="Выплата"),F196,IF(OR(C196="Вывод",C196="Покупка"),-F196,0))-G196)</x:f>
      </x:c>
      <x:c r="J196" s="10" t="str">
        <x:f>IF(C196="","",IF(C196="Покупка",E196,IF(C196="Продажа",-E196,0)))</x:f>
      </x:c>
      <x:c r="K196" s="10" t="str">
        <x:f>IF(C196="","",IF(C196="Пополнение",F196,IF(C196="Вывод",-F196,0)))</x:f>
      </x:c>
      <x:c r="L196" s="18" t="n">
        <x:f>IF(AND(ISNUMBER(B196),ISNUMBER(Доходность!$C$5),ISNUMBER(Доходность!$C$6),Доходность!$C$6&gt;Доходность!$C$5,B196&gt;Доходность!$C$5,B196&lt;=Доходность!$C$6),(Доходность!$C$6-B196)/(Доходность!$C$6-Доходность!$C$5),0)</x:f>
        <x:v>0</x:v>
      </x:c>
      <x:c r="M196" s="10" t="str">
        <x:f>IF(C196="","",K196*L196)</x:f>
      </x:c>
      <x:c r="N196" s="2" t="str">
        <x:f>IF(C196="",IF(COUNTA(B196:H196)&gt;0,"Укажите тип",""),IF(NOT(ISNUMBER(B196)),"Укажите дату",IF(OR(NOT(ISNUMBER(F196)),NOT(ISNUMBER(G196))),"Сумма и расход: числа",IF(OR(F196&lt;0,G196&lt;0),"Суммы должны быть &gt;=0",IF(OR(C196="Покупка",C196="Продажа",C196="Выплата"),IF(COUNTIFS(Позиции!$B$8:$B$107,D196)&lt;&gt;1,"Проверьте код",IF(OR(C196="Покупка",C196="Продажа"),IF(AND(ISNUMBER(E196),E196&gt;0),"","Проверьте количество"),"")),IF(OR(C196="Пополнение",C196="Вывод",C196="Расход"),"","Неизвестный тип"))))))</x:f>
      </x:c>
    </x:row>
    <x:row r="197" ht="24" customHeight="1">
      <x:c r="A197" s="2"/>
      <x:c r="B197" s="6"/>
      <x:c r="C197" s="5"/>
      <x:c r="D197" s="5"/>
      <x:c r="E197" s="16"/>
      <x:c r="F197" s="17"/>
      <x:c r="G197" s="17"/>
      <x:c r="H197" s="5"/>
      <x:c r="I197" s="10" t="str">
        <x:f>IF(C197="","",IF(OR(C197="Пополнение",C197="Продажа",C197="Выплата"),F197,IF(OR(C197="Вывод",C197="Покупка"),-F197,0))-G197)</x:f>
      </x:c>
      <x:c r="J197" s="10" t="str">
        <x:f>IF(C197="","",IF(C197="Покупка",E197,IF(C197="Продажа",-E197,0)))</x:f>
      </x:c>
      <x:c r="K197" s="10" t="str">
        <x:f>IF(C197="","",IF(C197="Пополнение",F197,IF(C197="Вывод",-F197,0)))</x:f>
      </x:c>
      <x:c r="L197" s="18" t="n">
        <x:f>IF(AND(ISNUMBER(B197),ISNUMBER(Доходность!$C$5),ISNUMBER(Доходность!$C$6),Доходность!$C$6&gt;Доходность!$C$5,B197&gt;Доходность!$C$5,B197&lt;=Доходность!$C$6),(Доходность!$C$6-B197)/(Доходность!$C$6-Доходность!$C$5),0)</x:f>
        <x:v>0</x:v>
      </x:c>
      <x:c r="M197" s="10" t="str">
        <x:f>IF(C197="","",K197*L197)</x:f>
      </x:c>
      <x:c r="N197" s="2" t="str">
        <x:f>IF(C197="",IF(COUNTA(B197:H197)&gt;0,"Укажите тип",""),IF(NOT(ISNUMBER(B197)),"Укажите дату",IF(OR(NOT(ISNUMBER(F197)),NOT(ISNUMBER(G197))),"Сумма и расход: числа",IF(OR(F197&lt;0,G197&lt;0),"Суммы должны быть &gt;=0",IF(OR(C197="Покупка",C197="Продажа",C197="Выплата"),IF(COUNTIFS(Позиции!$B$8:$B$107,D197)&lt;&gt;1,"Проверьте код",IF(OR(C197="Покупка",C197="Продажа"),IF(AND(ISNUMBER(E197),E197&gt;0),"","Проверьте количество"),"")),IF(OR(C197="Пополнение",C197="Вывод",C197="Расход"),"","Неизвестный тип"))))))</x:f>
      </x:c>
    </x:row>
    <x:row r="198" ht="24" customHeight="1">
      <x:c r="A198" s="2"/>
      <x:c r="B198" s="6"/>
      <x:c r="C198" s="5"/>
      <x:c r="D198" s="5"/>
      <x:c r="E198" s="16"/>
      <x:c r="F198" s="17"/>
      <x:c r="G198" s="17"/>
      <x:c r="H198" s="5"/>
      <x:c r="I198" s="10" t="str">
        <x:f>IF(C198="","",IF(OR(C198="Пополнение",C198="Продажа",C198="Выплата"),F198,IF(OR(C198="Вывод",C198="Покупка"),-F198,0))-G198)</x:f>
      </x:c>
      <x:c r="J198" s="10" t="str">
        <x:f>IF(C198="","",IF(C198="Покупка",E198,IF(C198="Продажа",-E198,0)))</x:f>
      </x:c>
      <x:c r="K198" s="10" t="str">
        <x:f>IF(C198="","",IF(C198="Пополнение",F198,IF(C198="Вывод",-F198,0)))</x:f>
      </x:c>
      <x:c r="L198" s="18" t="n">
        <x:f>IF(AND(ISNUMBER(B198),ISNUMBER(Доходность!$C$5),ISNUMBER(Доходность!$C$6),Доходность!$C$6&gt;Доходность!$C$5,B198&gt;Доходность!$C$5,B198&lt;=Доходность!$C$6),(Доходность!$C$6-B198)/(Доходность!$C$6-Доходность!$C$5),0)</x:f>
        <x:v>0</x:v>
      </x:c>
      <x:c r="M198" s="10" t="str">
        <x:f>IF(C198="","",K198*L198)</x:f>
      </x:c>
      <x:c r="N198" s="2" t="str">
        <x:f>IF(C198="",IF(COUNTA(B198:H198)&gt;0,"Укажите тип",""),IF(NOT(ISNUMBER(B198)),"Укажите дату",IF(OR(NOT(ISNUMBER(F198)),NOT(ISNUMBER(G198))),"Сумма и расход: числа",IF(OR(F198&lt;0,G198&lt;0),"Суммы должны быть &gt;=0",IF(OR(C198="Покупка",C198="Продажа",C198="Выплата"),IF(COUNTIFS(Позиции!$B$8:$B$107,D198)&lt;&gt;1,"Проверьте код",IF(OR(C198="Покупка",C198="Продажа"),IF(AND(ISNUMBER(E198),E198&gt;0),"","Проверьте количество"),"")),IF(OR(C198="Пополнение",C198="Вывод",C198="Расход"),"","Неизвестный тип"))))))</x:f>
      </x:c>
    </x:row>
    <x:row r="199" ht="24" customHeight="1">
      <x:c r="A199" s="2"/>
      <x:c r="B199" s="6"/>
      <x:c r="C199" s="5"/>
      <x:c r="D199" s="5"/>
      <x:c r="E199" s="16"/>
      <x:c r="F199" s="17"/>
      <x:c r="G199" s="17"/>
      <x:c r="H199" s="5"/>
      <x:c r="I199" s="10" t="str">
        <x:f>IF(C199="","",IF(OR(C199="Пополнение",C199="Продажа",C199="Выплата"),F199,IF(OR(C199="Вывод",C199="Покупка"),-F199,0))-G199)</x:f>
      </x:c>
      <x:c r="J199" s="10" t="str">
        <x:f>IF(C199="","",IF(C199="Покупка",E199,IF(C199="Продажа",-E199,0)))</x:f>
      </x:c>
      <x:c r="K199" s="10" t="str">
        <x:f>IF(C199="","",IF(C199="Пополнение",F199,IF(C199="Вывод",-F199,0)))</x:f>
      </x:c>
      <x:c r="L199" s="18" t="n">
        <x:f>IF(AND(ISNUMBER(B199),ISNUMBER(Доходность!$C$5),ISNUMBER(Доходность!$C$6),Доходность!$C$6&gt;Доходность!$C$5,B199&gt;Доходность!$C$5,B199&lt;=Доходность!$C$6),(Доходность!$C$6-B199)/(Доходность!$C$6-Доходность!$C$5),0)</x:f>
        <x:v>0</x:v>
      </x:c>
      <x:c r="M199" s="10" t="str">
        <x:f>IF(C199="","",K199*L199)</x:f>
      </x:c>
      <x:c r="N199" s="2" t="str">
        <x:f>IF(C199="",IF(COUNTA(B199:H199)&gt;0,"Укажите тип",""),IF(NOT(ISNUMBER(B199)),"Укажите дату",IF(OR(NOT(ISNUMBER(F199)),NOT(ISNUMBER(G199))),"Сумма и расход: числа",IF(OR(F199&lt;0,G199&lt;0),"Суммы должны быть &gt;=0",IF(OR(C199="Покупка",C199="Продажа",C199="Выплата"),IF(COUNTIFS(Позиции!$B$8:$B$107,D199)&lt;&gt;1,"Проверьте код",IF(OR(C199="Покупка",C199="Продажа"),IF(AND(ISNUMBER(E199),E199&gt;0),"","Проверьте количество"),"")),IF(OR(C199="Пополнение",C199="Вывод",C199="Расход"),"","Неизвестный тип"))))))</x:f>
      </x:c>
    </x:row>
    <x:row r="200" ht="24" customHeight="1">
      <x:c r="A200" s="2"/>
      <x:c r="B200" s="6"/>
      <x:c r="C200" s="5"/>
      <x:c r="D200" s="5"/>
      <x:c r="E200" s="16"/>
      <x:c r="F200" s="17"/>
      <x:c r="G200" s="17"/>
      <x:c r="H200" s="5"/>
      <x:c r="I200" s="10" t="str">
        <x:f>IF(C200="","",IF(OR(C200="Пополнение",C200="Продажа",C200="Выплата"),F200,IF(OR(C200="Вывод",C200="Покупка"),-F200,0))-G200)</x:f>
      </x:c>
      <x:c r="J200" s="10" t="str">
        <x:f>IF(C200="","",IF(C200="Покупка",E200,IF(C200="Продажа",-E200,0)))</x:f>
      </x:c>
      <x:c r="K200" s="10" t="str">
        <x:f>IF(C200="","",IF(C200="Пополнение",F200,IF(C200="Вывод",-F200,0)))</x:f>
      </x:c>
      <x:c r="L200" s="18" t="n">
        <x:f>IF(AND(ISNUMBER(B200),ISNUMBER(Доходность!$C$5),ISNUMBER(Доходность!$C$6),Доходность!$C$6&gt;Доходность!$C$5,B200&gt;Доходность!$C$5,B200&lt;=Доходность!$C$6),(Доходность!$C$6-B200)/(Доходность!$C$6-Доходность!$C$5),0)</x:f>
        <x:v>0</x:v>
      </x:c>
      <x:c r="M200" s="10" t="str">
        <x:f>IF(C200="","",K200*L200)</x:f>
      </x:c>
      <x:c r="N200" s="2" t="str">
        <x:f>IF(C200="",IF(COUNTA(B200:H200)&gt;0,"Укажите тип",""),IF(NOT(ISNUMBER(B200)),"Укажите дату",IF(OR(NOT(ISNUMBER(F200)),NOT(ISNUMBER(G200))),"Сумма и расход: числа",IF(OR(F200&lt;0,G200&lt;0),"Суммы должны быть &gt;=0",IF(OR(C200="Покупка",C200="Продажа",C200="Выплата"),IF(COUNTIFS(Позиции!$B$8:$B$107,D200)&lt;&gt;1,"Проверьте код",IF(OR(C200="Покупка",C200="Продажа"),IF(AND(ISNUMBER(E200),E200&gt;0),"","Проверьте количество"),"")),IF(OR(C200="Пополнение",C200="Вывод",C200="Расход"),"","Неизвестный тип"))))))</x:f>
      </x:c>
    </x:row>
    <x:row r="201" ht="24" customHeight="1">
      <x:c r="A201" s="2"/>
      <x:c r="B201" s="6"/>
      <x:c r="C201" s="5"/>
      <x:c r="D201" s="5"/>
      <x:c r="E201" s="16"/>
      <x:c r="F201" s="17"/>
      <x:c r="G201" s="17"/>
      <x:c r="H201" s="5"/>
      <x:c r="I201" s="10" t="str">
        <x:f>IF(C201="","",IF(OR(C201="Пополнение",C201="Продажа",C201="Выплата"),F201,IF(OR(C201="Вывод",C201="Покупка"),-F201,0))-G201)</x:f>
      </x:c>
      <x:c r="J201" s="10" t="str">
        <x:f>IF(C201="","",IF(C201="Покупка",E201,IF(C201="Продажа",-E201,0)))</x:f>
      </x:c>
      <x:c r="K201" s="10" t="str">
        <x:f>IF(C201="","",IF(C201="Пополнение",F201,IF(C201="Вывод",-F201,0)))</x:f>
      </x:c>
      <x:c r="L201" s="18" t="n">
        <x:f>IF(AND(ISNUMBER(B201),ISNUMBER(Доходность!$C$5),ISNUMBER(Доходность!$C$6),Доходность!$C$6&gt;Доходность!$C$5,B201&gt;Доходность!$C$5,B201&lt;=Доходность!$C$6),(Доходность!$C$6-B201)/(Доходность!$C$6-Доходность!$C$5),0)</x:f>
        <x:v>0</x:v>
      </x:c>
      <x:c r="M201" s="10" t="str">
        <x:f>IF(C201="","",K201*L201)</x:f>
      </x:c>
      <x:c r="N201" s="2" t="str">
        <x:f>IF(C201="",IF(COUNTA(B201:H201)&gt;0,"Укажите тип",""),IF(NOT(ISNUMBER(B201)),"Укажите дату",IF(OR(NOT(ISNUMBER(F201)),NOT(ISNUMBER(G201))),"Сумма и расход: числа",IF(OR(F201&lt;0,G201&lt;0),"Суммы должны быть &gt;=0",IF(OR(C201="Покупка",C201="Продажа",C201="Выплата"),IF(COUNTIFS(Позиции!$B$8:$B$107,D201)&lt;&gt;1,"Проверьте код",IF(OR(C201="Покупка",C201="Продажа"),IF(AND(ISNUMBER(E201),E201&gt;0),"","Проверьте количество"),"")),IF(OR(C201="Пополнение",C201="Вывод",C201="Расход"),"","Неизвестный тип"))))))</x:f>
      </x:c>
    </x:row>
    <x:row r="202" ht="24" customHeight="1">
      <x:c r="A202" s="2"/>
      <x:c r="B202" s="6"/>
      <x:c r="C202" s="5"/>
      <x:c r="D202" s="5"/>
      <x:c r="E202" s="16"/>
      <x:c r="F202" s="17"/>
      <x:c r="G202" s="17"/>
      <x:c r="H202" s="5"/>
      <x:c r="I202" s="10" t="str">
        <x:f>IF(C202="","",IF(OR(C202="Пополнение",C202="Продажа",C202="Выплата"),F202,IF(OR(C202="Вывод",C202="Покупка"),-F202,0))-G202)</x:f>
      </x:c>
      <x:c r="J202" s="10" t="str">
        <x:f>IF(C202="","",IF(C202="Покупка",E202,IF(C202="Продажа",-E202,0)))</x:f>
      </x:c>
      <x:c r="K202" s="10" t="str">
        <x:f>IF(C202="","",IF(C202="Пополнение",F202,IF(C202="Вывод",-F202,0)))</x:f>
      </x:c>
      <x:c r="L202" s="18" t="n">
        <x:f>IF(AND(ISNUMBER(B202),ISNUMBER(Доходность!$C$5),ISNUMBER(Доходность!$C$6),Доходность!$C$6&gt;Доходность!$C$5,B202&gt;Доходность!$C$5,B202&lt;=Доходность!$C$6),(Доходность!$C$6-B202)/(Доходность!$C$6-Доходность!$C$5),0)</x:f>
        <x:v>0</x:v>
      </x:c>
      <x:c r="M202" s="10" t="str">
        <x:f>IF(C202="","",K202*L202)</x:f>
      </x:c>
      <x:c r="N202" s="2" t="str">
        <x:f>IF(C202="",IF(COUNTA(B202:H202)&gt;0,"Укажите тип",""),IF(NOT(ISNUMBER(B202)),"Укажите дату",IF(OR(NOT(ISNUMBER(F202)),NOT(ISNUMBER(G202))),"Сумма и расход: числа",IF(OR(F202&lt;0,G202&lt;0),"Суммы должны быть &gt;=0",IF(OR(C202="Покупка",C202="Продажа",C202="Выплата"),IF(COUNTIFS(Позиции!$B$8:$B$107,D202)&lt;&gt;1,"Проверьте код",IF(OR(C202="Покупка",C202="Продажа"),IF(AND(ISNUMBER(E202),E202&gt;0),"","Проверьте количество"),"")),IF(OR(C202="Пополнение",C202="Вывод",C202="Расход"),"","Неизвестный тип"))))))</x:f>
      </x:c>
    </x:row>
    <x:row r="203" ht="24" customHeight="1">
      <x:c r="A203" s="2"/>
      <x:c r="B203" s="6"/>
      <x:c r="C203" s="5"/>
      <x:c r="D203" s="5"/>
      <x:c r="E203" s="16"/>
      <x:c r="F203" s="17"/>
      <x:c r="G203" s="17"/>
      <x:c r="H203" s="5"/>
      <x:c r="I203" s="10" t="str">
        <x:f>IF(C203="","",IF(OR(C203="Пополнение",C203="Продажа",C203="Выплата"),F203,IF(OR(C203="Вывод",C203="Покупка"),-F203,0))-G203)</x:f>
      </x:c>
      <x:c r="J203" s="10" t="str">
        <x:f>IF(C203="","",IF(C203="Покупка",E203,IF(C203="Продажа",-E203,0)))</x:f>
      </x:c>
      <x:c r="K203" s="10" t="str">
        <x:f>IF(C203="","",IF(C203="Пополнение",F203,IF(C203="Вывод",-F203,0)))</x:f>
      </x:c>
      <x:c r="L203" s="18" t="n">
        <x:f>IF(AND(ISNUMBER(B203),ISNUMBER(Доходность!$C$5),ISNUMBER(Доходность!$C$6),Доходность!$C$6&gt;Доходность!$C$5,B203&gt;Доходность!$C$5,B203&lt;=Доходность!$C$6),(Доходность!$C$6-B203)/(Доходность!$C$6-Доходность!$C$5),0)</x:f>
        <x:v>0</x:v>
      </x:c>
      <x:c r="M203" s="10" t="str">
        <x:f>IF(C203="","",K203*L203)</x:f>
      </x:c>
      <x:c r="N203" s="2" t="str">
        <x:f>IF(C203="",IF(COUNTA(B203:H203)&gt;0,"Укажите тип",""),IF(NOT(ISNUMBER(B203)),"Укажите дату",IF(OR(NOT(ISNUMBER(F203)),NOT(ISNUMBER(G203))),"Сумма и расход: числа",IF(OR(F203&lt;0,G203&lt;0),"Суммы должны быть &gt;=0",IF(OR(C203="Покупка",C203="Продажа",C203="Выплата"),IF(COUNTIFS(Позиции!$B$8:$B$107,D203)&lt;&gt;1,"Проверьте код",IF(OR(C203="Покупка",C203="Продажа"),IF(AND(ISNUMBER(E203),E203&gt;0),"","Проверьте количество"),"")),IF(OR(C203="Пополнение",C203="Вывод",C203="Расход"),"","Неизвестный тип"))))))</x:f>
      </x:c>
    </x:row>
    <x:row r="204" ht="24" customHeight="1">
      <x:c r="A204" s="2"/>
      <x:c r="B204" s="6"/>
      <x:c r="C204" s="5"/>
      <x:c r="D204" s="5"/>
      <x:c r="E204" s="16"/>
      <x:c r="F204" s="17"/>
      <x:c r="G204" s="17"/>
      <x:c r="H204" s="5"/>
      <x:c r="I204" s="10" t="str">
        <x:f>IF(C204="","",IF(OR(C204="Пополнение",C204="Продажа",C204="Выплата"),F204,IF(OR(C204="Вывод",C204="Покупка"),-F204,0))-G204)</x:f>
      </x:c>
      <x:c r="J204" s="10" t="str">
        <x:f>IF(C204="","",IF(C204="Покупка",E204,IF(C204="Продажа",-E204,0)))</x:f>
      </x:c>
      <x:c r="K204" s="10" t="str">
        <x:f>IF(C204="","",IF(C204="Пополнение",F204,IF(C204="Вывод",-F204,0)))</x:f>
      </x:c>
      <x:c r="L204" s="18" t="n">
        <x:f>IF(AND(ISNUMBER(B204),ISNUMBER(Доходность!$C$5),ISNUMBER(Доходность!$C$6),Доходность!$C$6&gt;Доходность!$C$5,B204&gt;Доходность!$C$5,B204&lt;=Доходность!$C$6),(Доходность!$C$6-B204)/(Доходность!$C$6-Доходность!$C$5),0)</x:f>
        <x:v>0</x:v>
      </x:c>
      <x:c r="M204" s="10" t="str">
        <x:f>IF(C204="","",K204*L204)</x:f>
      </x:c>
      <x:c r="N204" s="2" t="str">
        <x:f>IF(C204="",IF(COUNTA(B204:H204)&gt;0,"Укажите тип",""),IF(NOT(ISNUMBER(B204)),"Укажите дату",IF(OR(NOT(ISNUMBER(F204)),NOT(ISNUMBER(G204))),"Сумма и расход: числа",IF(OR(F204&lt;0,G204&lt;0),"Суммы должны быть &gt;=0",IF(OR(C204="Покупка",C204="Продажа",C204="Выплата"),IF(COUNTIFS(Позиции!$B$8:$B$107,D204)&lt;&gt;1,"Проверьте код",IF(OR(C204="Покупка",C204="Продажа"),IF(AND(ISNUMBER(E204),E204&gt;0),"","Проверьте количество"),"")),IF(OR(C204="Пополнение",C204="Вывод",C204="Расход"),"","Неизвестный тип"))))))</x:f>
      </x:c>
    </x:row>
    <x:row r="205" ht="24" customHeight="1">
      <x:c r="A205" s="2"/>
      <x:c r="B205" s="6"/>
      <x:c r="C205" s="5"/>
      <x:c r="D205" s="5"/>
      <x:c r="E205" s="16"/>
      <x:c r="F205" s="17"/>
      <x:c r="G205" s="17"/>
      <x:c r="H205" s="5"/>
      <x:c r="I205" s="10" t="str">
        <x:f>IF(C205="","",IF(OR(C205="Пополнение",C205="Продажа",C205="Выплата"),F205,IF(OR(C205="Вывод",C205="Покупка"),-F205,0))-G205)</x:f>
      </x:c>
      <x:c r="J205" s="10" t="str">
        <x:f>IF(C205="","",IF(C205="Покупка",E205,IF(C205="Продажа",-E205,0)))</x:f>
      </x:c>
      <x:c r="K205" s="10" t="str">
        <x:f>IF(C205="","",IF(C205="Пополнение",F205,IF(C205="Вывод",-F205,0)))</x:f>
      </x:c>
      <x:c r="L205" s="18" t="n">
        <x:f>IF(AND(ISNUMBER(B205),ISNUMBER(Доходность!$C$5),ISNUMBER(Доходность!$C$6),Доходность!$C$6&gt;Доходность!$C$5,B205&gt;Доходность!$C$5,B205&lt;=Доходность!$C$6),(Доходность!$C$6-B205)/(Доходность!$C$6-Доходность!$C$5),0)</x:f>
        <x:v>0</x:v>
      </x:c>
      <x:c r="M205" s="10" t="str">
        <x:f>IF(C205="","",K205*L205)</x:f>
      </x:c>
      <x:c r="N205" s="2" t="str">
        <x:f>IF(C205="",IF(COUNTA(B205:H205)&gt;0,"Укажите тип",""),IF(NOT(ISNUMBER(B205)),"Укажите дату",IF(OR(NOT(ISNUMBER(F205)),NOT(ISNUMBER(G205))),"Сумма и расход: числа",IF(OR(F205&lt;0,G205&lt;0),"Суммы должны быть &gt;=0",IF(OR(C205="Покупка",C205="Продажа",C205="Выплата"),IF(COUNTIFS(Позиции!$B$8:$B$107,D205)&lt;&gt;1,"Проверьте код",IF(OR(C205="Покупка",C205="Продажа"),IF(AND(ISNUMBER(E205),E205&gt;0),"","Проверьте количество"),"")),IF(OR(C205="Пополнение",C205="Вывод",C205="Расход"),"","Неизвестный тип"))))))</x:f>
      </x:c>
    </x:row>
    <x:row r="206" ht="24" customHeight="1">
      <x:c r="A206" s="2"/>
      <x:c r="B206" s="6"/>
      <x:c r="C206" s="5"/>
      <x:c r="D206" s="5"/>
      <x:c r="E206" s="16"/>
      <x:c r="F206" s="17"/>
      <x:c r="G206" s="17"/>
      <x:c r="H206" s="5"/>
      <x:c r="I206" s="10" t="str">
        <x:f>IF(C206="","",IF(OR(C206="Пополнение",C206="Продажа",C206="Выплата"),F206,IF(OR(C206="Вывод",C206="Покупка"),-F206,0))-G206)</x:f>
      </x:c>
      <x:c r="J206" s="10" t="str">
        <x:f>IF(C206="","",IF(C206="Покупка",E206,IF(C206="Продажа",-E206,0)))</x:f>
      </x:c>
      <x:c r="K206" s="10" t="str">
        <x:f>IF(C206="","",IF(C206="Пополнение",F206,IF(C206="Вывод",-F206,0)))</x:f>
      </x:c>
      <x:c r="L206" s="18" t="n">
        <x:f>IF(AND(ISNUMBER(B206),ISNUMBER(Доходность!$C$5),ISNUMBER(Доходность!$C$6),Доходность!$C$6&gt;Доходность!$C$5,B206&gt;Доходность!$C$5,B206&lt;=Доходность!$C$6),(Доходность!$C$6-B206)/(Доходность!$C$6-Доходность!$C$5),0)</x:f>
        <x:v>0</x:v>
      </x:c>
      <x:c r="M206" s="10" t="str">
        <x:f>IF(C206="","",K206*L206)</x:f>
      </x:c>
      <x:c r="N206" s="2" t="str">
        <x:f>IF(C206="",IF(COUNTA(B206:H206)&gt;0,"Укажите тип",""),IF(NOT(ISNUMBER(B206)),"Укажите дату",IF(OR(NOT(ISNUMBER(F206)),NOT(ISNUMBER(G206))),"Сумма и расход: числа",IF(OR(F206&lt;0,G206&lt;0),"Суммы должны быть &gt;=0",IF(OR(C206="Покупка",C206="Продажа",C206="Выплата"),IF(COUNTIFS(Позиции!$B$8:$B$107,D206)&lt;&gt;1,"Проверьте код",IF(OR(C206="Покупка",C206="Продажа"),IF(AND(ISNUMBER(E206),E206&gt;0),"","Проверьте количество"),"")),IF(OR(C206="Пополнение",C206="Вывод",C206="Расход"),"","Неизвестный тип"))))))</x:f>
      </x:c>
    </x:row>
    <x:row r="207" ht="24" customHeight="1">
      <x:c r="A207" s="2"/>
      <x:c r="B207" s="6"/>
      <x:c r="C207" s="5"/>
      <x:c r="D207" s="5"/>
      <x:c r="E207" s="16"/>
      <x:c r="F207" s="17"/>
      <x:c r="G207" s="17"/>
      <x:c r="H207" s="5"/>
      <x:c r="I207" s="10" t="str">
        <x:f>IF(C207="","",IF(OR(C207="Пополнение",C207="Продажа",C207="Выплата"),F207,IF(OR(C207="Вывод",C207="Покупка"),-F207,0))-G207)</x:f>
      </x:c>
      <x:c r="J207" s="10" t="str">
        <x:f>IF(C207="","",IF(C207="Покупка",E207,IF(C207="Продажа",-E207,0)))</x:f>
      </x:c>
      <x:c r="K207" s="10" t="str">
        <x:f>IF(C207="","",IF(C207="Пополнение",F207,IF(C207="Вывод",-F207,0)))</x:f>
      </x:c>
      <x:c r="L207" s="18" t="n">
        <x:f>IF(AND(ISNUMBER(B207),ISNUMBER(Доходность!$C$5),ISNUMBER(Доходность!$C$6),Доходность!$C$6&gt;Доходность!$C$5,B207&gt;Доходность!$C$5,B207&lt;=Доходность!$C$6),(Доходность!$C$6-B207)/(Доходность!$C$6-Доходность!$C$5),0)</x:f>
        <x:v>0</x:v>
      </x:c>
      <x:c r="M207" s="10" t="str">
        <x:f>IF(C207="","",K207*L207)</x:f>
      </x:c>
      <x:c r="N207" s="2" t="str">
        <x:f>IF(C207="",IF(COUNTA(B207:H207)&gt;0,"Укажите тип",""),IF(NOT(ISNUMBER(B207)),"Укажите дату",IF(OR(NOT(ISNUMBER(F207)),NOT(ISNUMBER(G207))),"Сумма и расход: числа",IF(OR(F207&lt;0,G207&lt;0),"Суммы должны быть &gt;=0",IF(OR(C207="Покупка",C207="Продажа",C207="Выплата"),IF(COUNTIFS(Позиции!$B$8:$B$107,D207)&lt;&gt;1,"Проверьте код",IF(OR(C207="Покупка",C207="Продажа"),IF(AND(ISNUMBER(E207),E207&gt;0),"","Проверьте количество"),"")),IF(OR(C207="Пополнение",C207="Вывод",C207="Расход"),"","Неизвестный тип"))))))</x:f>
      </x:c>
    </x:row>
    <x:row r="208" ht="24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</x:row>
    <x:row r="209" ht="24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</x:row>
    <x:row r="210" ht="24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</x:row>
  </x:sheetData>
  <x:mergeCells>
    <x:mergeCell ref="B2:M2"/>
    <x:mergeCell ref="B4:M4"/>
    <x:mergeCell ref="B5:M5"/>
    <x:mergeCell ref="B6:M6"/>
  </x:mergeCells>
  <x:conditionalFormatting sqref="N8:N207">
    <x:cfRule type="expression" dxfId="0" priority="1">
      <x:formula>LEN($N8)&gt;0</x:formula>
    </x:cfRule>
  </x:conditionalFormatting>
  <x:dataValidations count="1">
    <x:dataValidation type="list" sqref="C8:C207">
      <x:formula1>"Пополнение,Вывод,Покупка,Продажа,Выплата,Расход"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1fc9990452426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3" hidden="0" customWidth="1"/>
    <x:col min="2" max="2" width="18" hidden="0" customWidth="1"/>
    <x:col min="3" max="3" width="28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2"/>
      <x:c r="B2" s="3" t="str">
        <x:v>Позиции. Цена за одну штуку или пай</x:v>
      </x:c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44" customHeight="1">
      <x:c r="A4" s="2"/>
      <x:c r="B4" s="15" t="str">
        <x:v>Каждый код — один раз. Количество и прибыль берутся из операций. Оставляйте закрытые коды для полной истории.</x:v>
      </x:c>
      <x:c r="C4" s="15"/>
      <x:c r="D4" s="15"/>
      <x:c r="E4" s="15"/>
      <x:c r="F4" s="15"/>
      <x:c r="G4" s="15"/>
      <x:c r="H4" s="15"/>
      <x:c r="I4" s="15"/>
      <x:c r="J4" s="15"/>
      <x:c r="K4" s="2"/>
      <x:c r="L4" s="2"/>
      <x:c r="M4" s="2"/>
      <x:c r="N4" s="2"/>
    </x:row>
    <x:row r="5" ht="44" customHeight="1">
      <x:c r="A5" s="2"/>
      <x:c r="B5" s="15" t="str">
        <x:v>Цена вручную на дату сводки. Для облигаций — полная денежная цена за штуку с НКД, не процент номинала. Все суммы в валюте сводки.</x:v>
      </x:c>
      <x:c r="C5" s="15"/>
      <x:c r="D5" s="15"/>
      <x:c r="E5" s="15"/>
      <x:c r="F5" s="15"/>
      <x:c r="G5" s="15"/>
      <x:c r="H5" s="15"/>
      <x:c r="I5" s="15"/>
      <x:c r="J5" s="15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44" customHeight="1">
      <x:c r="A7" s="2"/>
      <x:c r="B7" s="9" t="str">
        <x:v>Код актива</x:v>
      </x:c>
      <x:c r="C7" s="9" t="str">
        <x:v>Название</x:v>
      </x:c>
      <x:c r="D7" s="9" t="str">
        <x:v>Кол-во</x:v>
      </x:c>
      <x:c r="E7" s="9" t="str">
        <x:v>Цена сейчас</x:v>
      </x:c>
      <x:c r="F7" s="9" t="str">
        <x:v>Дата цены</x:v>
      </x:c>
      <x:c r="G7" s="9" t="str">
        <x:v>Оценка</x:v>
      </x:c>
      <x:c r="H7" s="9" t="str">
        <x:v>Денежный итог</x:v>
      </x:c>
      <x:c r="I7" s="9" t="str">
        <x:v>Полный результат</x:v>
      </x:c>
      <x:c r="J7" s="9" t="str">
        <x:v>Проверка</x:v>
      </x:c>
      <x:c r="K7" s="2"/>
      <x:c r="L7" s="2"/>
      <x:c r="M7" s="2"/>
      <x:c r="N7" s="2"/>
    </x:row>
    <x:row r="8" ht="24" customHeight="1">
      <x:c r="A8" s="2"/>
      <x:c r="B8" s="5"/>
      <x:c r="C8" s="5"/>
      <x:c r="D8" s="19" t="str">
        <x:f>IF(B8="","",SUMIFS(Операции!$J$8:$J$207,Операции!$D$8:$D$207,B8))</x:f>
      </x:c>
      <x:c r="E8" s="16"/>
      <x:c r="F8" s="6"/>
      <x:c r="G8" s="10" t="str">
        <x:f>IF(B8="","",IF(D8=0,0,IF(ISNUMBER(E8),D8*E8,"Нужна цена")))</x:f>
      </x:c>
      <x:c r="H8" s="10" t="str">
        <x:f>IF(B8="","",SUMIFS(Операции!$I$8:$I$207,Операции!$D$8:$D$207,B8,Операции!$C$8:$C$207,"&lt;&gt;Пополнение",Операции!$C$8:$C$207,"&lt;&gt;Вывод"))</x:f>
      </x:c>
      <x:c r="I8" s="10" t="str">
        <x:f>IF(B8="","",IF(ISNUMBER(G8),G8+H8,"Нужна цена"))</x:f>
      </x:c>
      <x:c r="J8" s="2" t="str">
        <x:f>IF(B8="","",IF(COUNTIFS($B$8:$B$107,B8)&gt;1,"Повтор кода",IF(D8&lt;0,"Отриц. остаток",IF(AND(D8&lt;&gt;0,NOT(ISNUMBER(E8))),"Нужна цена",IF(AND(D8&lt;&gt;0,F8&lt;&gt;Сводка!$C$5),"Проверь дату","")))))</x:f>
      </x:c>
      <x:c r="K8" s="2"/>
      <x:c r="L8" s="2"/>
      <x:c r="M8" s="2"/>
      <x:c r="N8" s="2"/>
    </x:row>
    <x:row r="9" ht="24" customHeight="1">
      <x:c r="A9" s="2"/>
      <x:c r="B9" s="5"/>
      <x:c r="C9" s="5"/>
      <x:c r="D9" s="19" t="str">
        <x:f>IF(B9="","",SUMIFS(Операции!$J$8:$J$207,Операции!$D$8:$D$207,B9))</x:f>
      </x:c>
      <x:c r="E9" s="16"/>
      <x:c r="F9" s="6"/>
      <x:c r="G9" s="10" t="str">
        <x:f>IF(B9="","",IF(D9=0,0,IF(ISNUMBER(E9),D9*E9,"Нужна цена")))</x:f>
      </x:c>
      <x:c r="H9" s="10" t="str">
        <x:f>IF(B9="","",SUMIFS(Операции!$I$8:$I$207,Операции!$D$8:$D$207,B9,Операции!$C$8:$C$207,"&lt;&gt;Пополнение",Операции!$C$8:$C$207,"&lt;&gt;Вывод"))</x:f>
      </x:c>
      <x:c r="I9" s="10" t="str">
        <x:f>IF(B9="","",IF(ISNUMBER(G9),G9+H9,"Нужна цена"))</x:f>
      </x:c>
      <x:c r="J9" s="2" t="str">
        <x:f>IF(B9="","",IF(COUNTIFS($B$8:$B$107,B9)&gt;1,"Повтор кода",IF(D9&lt;0,"Отриц. остаток",IF(AND(D9&lt;&gt;0,NOT(ISNUMBER(E9))),"Нужна цена",IF(AND(D9&lt;&gt;0,F9&lt;&gt;Сводка!$C$5),"Проверь дату","")))))</x:f>
      </x:c>
      <x:c r="K9" s="2"/>
      <x:c r="L9" s="2"/>
      <x:c r="M9" s="2"/>
      <x:c r="N9" s="2"/>
    </x:row>
    <x:row r="10" ht="24" customHeight="1">
      <x:c r="A10" s="2"/>
      <x:c r="B10" s="5"/>
      <x:c r="C10" s="5"/>
      <x:c r="D10" s="19" t="str">
        <x:f>IF(B10="","",SUMIFS(Операции!$J$8:$J$207,Операции!$D$8:$D$207,B10))</x:f>
      </x:c>
      <x:c r="E10" s="16"/>
      <x:c r="F10" s="6"/>
      <x:c r="G10" s="10" t="str">
        <x:f>IF(B10="","",IF(D10=0,0,IF(ISNUMBER(E10),D10*E10,"Нужна цена")))</x:f>
      </x:c>
      <x:c r="H10" s="10" t="str">
        <x:f>IF(B10="","",SUMIFS(Операции!$I$8:$I$207,Операции!$D$8:$D$207,B10,Операции!$C$8:$C$207,"&lt;&gt;Пополнение",Операции!$C$8:$C$207,"&lt;&gt;Вывод"))</x:f>
      </x:c>
      <x:c r="I10" s="10" t="str">
        <x:f>IF(B10="","",IF(ISNUMBER(G10),G10+H10,"Нужна цена"))</x:f>
      </x:c>
      <x:c r="J10" s="2" t="str">
        <x:f>IF(B10="","",IF(COUNTIFS($B$8:$B$107,B10)&gt;1,"Повтор кода",IF(D10&lt;0,"Отриц. остаток",IF(AND(D10&lt;&gt;0,NOT(ISNUMBER(E10))),"Нужна цена",IF(AND(D10&lt;&gt;0,F10&lt;&gt;Сводка!$C$5),"Проверь дату","")))))</x:f>
      </x:c>
      <x:c r="K10" s="2"/>
      <x:c r="L10" s="2"/>
      <x:c r="M10" s="2"/>
      <x:c r="N10" s="2"/>
    </x:row>
    <x:row r="11" ht="24" customHeight="1">
      <x:c r="A11" s="2"/>
      <x:c r="B11" s="5"/>
      <x:c r="C11" s="5"/>
      <x:c r="D11" s="19" t="str">
        <x:f>IF(B11="","",SUMIFS(Операции!$J$8:$J$207,Операции!$D$8:$D$207,B11))</x:f>
      </x:c>
      <x:c r="E11" s="16"/>
      <x:c r="F11" s="6"/>
      <x:c r="G11" s="10" t="str">
        <x:f>IF(B11="","",IF(D11=0,0,IF(ISNUMBER(E11),D11*E11,"Нужна цена")))</x:f>
      </x:c>
      <x:c r="H11" s="10" t="str">
        <x:f>IF(B11="","",SUMIFS(Операции!$I$8:$I$207,Операции!$D$8:$D$207,B11,Операции!$C$8:$C$207,"&lt;&gt;Пополнение",Операции!$C$8:$C$207,"&lt;&gt;Вывод"))</x:f>
      </x:c>
      <x:c r="I11" s="10" t="str">
        <x:f>IF(B11="","",IF(ISNUMBER(G11),G11+H11,"Нужна цена"))</x:f>
      </x:c>
      <x:c r="J11" s="2" t="str">
        <x:f>IF(B11="","",IF(COUNTIFS($B$8:$B$107,B11)&gt;1,"Повтор кода",IF(D11&lt;0,"Отриц. остаток",IF(AND(D11&lt;&gt;0,NOT(ISNUMBER(E11))),"Нужна цена",IF(AND(D11&lt;&gt;0,F11&lt;&gt;Сводка!$C$5),"Проверь дату","")))))</x:f>
      </x:c>
      <x:c r="K11" s="2"/>
      <x:c r="L11" s="2"/>
      <x:c r="M11" s="2"/>
      <x:c r="N11" s="2"/>
    </x:row>
    <x:row r="12" ht="24" customHeight="1">
      <x:c r="A12" s="2"/>
      <x:c r="B12" s="5"/>
      <x:c r="C12" s="5"/>
      <x:c r="D12" s="19" t="str">
        <x:f>IF(B12="","",SUMIFS(Операции!$J$8:$J$207,Операции!$D$8:$D$207,B12))</x:f>
      </x:c>
      <x:c r="E12" s="16"/>
      <x:c r="F12" s="6"/>
      <x:c r="G12" s="10" t="str">
        <x:f>IF(B12="","",IF(D12=0,0,IF(ISNUMBER(E12),D12*E12,"Нужна цена")))</x:f>
      </x:c>
      <x:c r="H12" s="10" t="str">
        <x:f>IF(B12="","",SUMIFS(Операции!$I$8:$I$207,Операции!$D$8:$D$207,B12,Операции!$C$8:$C$207,"&lt;&gt;Пополнение",Операции!$C$8:$C$207,"&lt;&gt;Вывод"))</x:f>
      </x:c>
      <x:c r="I12" s="10" t="str">
        <x:f>IF(B12="","",IF(ISNUMBER(G12),G12+H12,"Нужна цена"))</x:f>
      </x:c>
      <x:c r="J12" s="2" t="str">
        <x:f>IF(B12="","",IF(COUNTIFS($B$8:$B$107,B12)&gt;1,"Повтор кода",IF(D12&lt;0,"Отриц. остаток",IF(AND(D12&lt;&gt;0,NOT(ISNUMBER(E12))),"Нужна цена",IF(AND(D12&lt;&gt;0,F12&lt;&gt;Сводка!$C$5),"Проверь дату","")))))</x:f>
      </x:c>
      <x:c r="K12" s="2"/>
      <x:c r="L12" s="2"/>
      <x:c r="M12" s="2"/>
      <x:c r="N12" s="2"/>
    </x:row>
    <x:row r="13" ht="24" customHeight="1">
      <x:c r="A13" s="2"/>
      <x:c r="B13" s="5"/>
      <x:c r="C13" s="5"/>
      <x:c r="D13" s="19" t="str">
        <x:f>IF(B13="","",SUMIFS(Операции!$J$8:$J$207,Операции!$D$8:$D$207,B13))</x:f>
      </x:c>
      <x:c r="E13" s="16"/>
      <x:c r="F13" s="6"/>
      <x:c r="G13" s="10" t="str">
        <x:f>IF(B13="","",IF(D13=0,0,IF(ISNUMBER(E13),D13*E13,"Нужна цена")))</x:f>
      </x:c>
      <x:c r="H13" s="10" t="str">
        <x:f>IF(B13="","",SUMIFS(Операции!$I$8:$I$207,Операции!$D$8:$D$207,B13,Операции!$C$8:$C$207,"&lt;&gt;Пополнение",Операции!$C$8:$C$207,"&lt;&gt;Вывод"))</x:f>
      </x:c>
      <x:c r="I13" s="10" t="str">
        <x:f>IF(B13="","",IF(ISNUMBER(G13),G13+H13,"Нужна цена"))</x:f>
      </x:c>
      <x:c r="J13" s="2" t="str">
        <x:f>IF(B13="","",IF(COUNTIFS($B$8:$B$107,B13)&gt;1,"Повтор кода",IF(D13&lt;0,"Отриц. остаток",IF(AND(D13&lt;&gt;0,NOT(ISNUMBER(E13))),"Нужна цена",IF(AND(D13&lt;&gt;0,F13&lt;&gt;Сводка!$C$5),"Проверь дату","")))))</x:f>
      </x:c>
      <x:c r="K13" s="2"/>
      <x:c r="L13" s="2"/>
      <x:c r="M13" s="2"/>
      <x:c r="N13" s="2"/>
    </x:row>
    <x:row r="14" ht="24" customHeight="1">
      <x:c r="A14" s="2"/>
      <x:c r="B14" s="5"/>
      <x:c r="C14" s="5"/>
      <x:c r="D14" s="19" t="str">
        <x:f>IF(B14="","",SUMIFS(Операции!$J$8:$J$207,Операции!$D$8:$D$207,B14))</x:f>
      </x:c>
      <x:c r="E14" s="16"/>
      <x:c r="F14" s="6"/>
      <x:c r="G14" s="10" t="str">
        <x:f>IF(B14="","",IF(D14=0,0,IF(ISNUMBER(E14),D14*E14,"Нужна цена")))</x:f>
      </x:c>
      <x:c r="H14" s="10" t="str">
        <x:f>IF(B14="","",SUMIFS(Операции!$I$8:$I$207,Операции!$D$8:$D$207,B14,Операции!$C$8:$C$207,"&lt;&gt;Пополнение",Операции!$C$8:$C$207,"&lt;&gt;Вывод"))</x:f>
      </x:c>
      <x:c r="I14" s="10" t="str">
        <x:f>IF(B14="","",IF(ISNUMBER(G14),G14+H14,"Нужна цена"))</x:f>
      </x:c>
      <x:c r="J14" s="2" t="str">
        <x:f>IF(B14="","",IF(COUNTIFS($B$8:$B$107,B14)&gt;1,"Повтор кода",IF(D14&lt;0,"Отриц. остаток",IF(AND(D14&lt;&gt;0,NOT(ISNUMBER(E14))),"Нужна цена",IF(AND(D14&lt;&gt;0,F14&lt;&gt;Сводка!$C$5),"Проверь дату","")))))</x:f>
      </x:c>
      <x:c r="K14" s="2"/>
      <x:c r="L14" s="2"/>
      <x:c r="M14" s="2"/>
      <x:c r="N14" s="2"/>
    </x:row>
    <x:row r="15" ht="24" customHeight="1">
      <x:c r="A15" s="2"/>
      <x:c r="B15" s="5"/>
      <x:c r="C15" s="5"/>
      <x:c r="D15" s="19" t="str">
        <x:f>IF(B15="","",SUMIFS(Операции!$J$8:$J$207,Операции!$D$8:$D$207,B15))</x:f>
      </x:c>
      <x:c r="E15" s="16"/>
      <x:c r="F15" s="6"/>
      <x:c r="G15" s="10" t="str">
        <x:f>IF(B15="","",IF(D15=0,0,IF(ISNUMBER(E15),D15*E15,"Нужна цена")))</x:f>
      </x:c>
      <x:c r="H15" s="10" t="str">
        <x:f>IF(B15="","",SUMIFS(Операции!$I$8:$I$207,Операции!$D$8:$D$207,B15,Операции!$C$8:$C$207,"&lt;&gt;Пополнение",Операции!$C$8:$C$207,"&lt;&gt;Вывод"))</x:f>
      </x:c>
      <x:c r="I15" s="10" t="str">
        <x:f>IF(B15="","",IF(ISNUMBER(G15),G15+H15,"Нужна цена"))</x:f>
      </x:c>
      <x:c r="J15" s="2" t="str">
        <x:f>IF(B15="","",IF(COUNTIFS($B$8:$B$107,B15)&gt;1,"Повтор кода",IF(D15&lt;0,"Отриц. остаток",IF(AND(D15&lt;&gt;0,NOT(ISNUMBER(E15))),"Нужна цена",IF(AND(D15&lt;&gt;0,F15&lt;&gt;Сводка!$C$5),"Проверь дату","")))))</x:f>
      </x:c>
      <x:c r="K15" s="2"/>
      <x:c r="L15" s="2"/>
      <x:c r="M15" s="2"/>
      <x:c r="N15" s="2"/>
    </x:row>
    <x:row r="16" ht="24" customHeight="1">
      <x:c r="A16" s="2"/>
      <x:c r="B16" s="5"/>
      <x:c r="C16" s="5"/>
      <x:c r="D16" s="19" t="str">
        <x:f>IF(B16="","",SUMIFS(Операции!$J$8:$J$207,Операции!$D$8:$D$207,B16))</x:f>
      </x:c>
      <x:c r="E16" s="16"/>
      <x:c r="F16" s="6"/>
      <x:c r="G16" s="10" t="str">
        <x:f>IF(B16="","",IF(D16=0,0,IF(ISNUMBER(E16),D16*E16,"Нужна цена")))</x:f>
      </x:c>
      <x:c r="H16" s="10" t="str">
        <x:f>IF(B16="","",SUMIFS(Операции!$I$8:$I$207,Операции!$D$8:$D$207,B16,Операции!$C$8:$C$207,"&lt;&gt;Пополнение",Операции!$C$8:$C$207,"&lt;&gt;Вывод"))</x:f>
      </x:c>
      <x:c r="I16" s="10" t="str">
        <x:f>IF(B16="","",IF(ISNUMBER(G16),G16+H16,"Нужна цена"))</x:f>
      </x:c>
      <x:c r="J16" s="2" t="str">
        <x:f>IF(B16="","",IF(COUNTIFS($B$8:$B$107,B16)&gt;1,"Повтор кода",IF(D16&lt;0,"Отриц. остаток",IF(AND(D16&lt;&gt;0,NOT(ISNUMBER(E16))),"Нужна цена",IF(AND(D16&lt;&gt;0,F16&lt;&gt;Сводка!$C$5),"Проверь дату","")))))</x:f>
      </x:c>
      <x:c r="K16" s="2"/>
      <x:c r="L16" s="2"/>
      <x:c r="M16" s="2"/>
      <x:c r="N16" s="2"/>
    </x:row>
    <x:row r="17" ht="24" customHeight="1">
      <x:c r="A17" s="2"/>
      <x:c r="B17" s="5"/>
      <x:c r="C17" s="5"/>
      <x:c r="D17" s="19" t="str">
        <x:f>IF(B17="","",SUMIFS(Операции!$J$8:$J$207,Операции!$D$8:$D$207,B17))</x:f>
      </x:c>
      <x:c r="E17" s="16"/>
      <x:c r="F17" s="6"/>
      <x:c r="G17" s="10" t="str">
        <x:f>IF(B17="","",IF(D17=0,0,IF(ISNUMBER(E17),D17*E17,"Нужна цена")))</x:f>
      </x:c>
      <x:c r="H17" s="10" t="str">
        <x:f>IF(B17="","",SUMIFS(Операции!$I$8:$I$207,Операции!$D$8:$D$207,B17,Операции!$C$8:$C$207,"&lt;&gt;Пополнение",Операции!$C$8:$C$207,"&lt;&gt;Вывод"))</x:f>
      </x:c>
      <x:c r="I17" s="10" t="str">
        <x:f>IF(B17="","",IF(ISNUMBER(G17),G17+H17,"Нужна цена"))</x:f>
      </x:c>
      <x:c r="J17" s="2" t="str">
        <x:f>IF(B17="","",IF(COUNTIFS($B$8:$B$107,B17)&gt;1,"Повтор кода",IF(D17&lt;0,"Отриц. остаток",IF(AND(D17&lt;&gt;0,NOT(ISNUMBER(E17))),"Нужна цена",IF(AND(D17&lt;&gt;0,F17&lt;&gt;Сводка!$C$5),"Проверь дату","")))))</x:f>
      </x:c>
      <x:c r="K17" s="2"/>
      <x:c r="L17" s="2"/>
      <x:c r="M17" s="2"/>
      <x:c r="N17" s="2"/>
    </x:row>
    <x:row r="18" ht="24" customHeight="1">
      <x:c r="A18" s="2"/>
      <x:c r="B18" s="5"/>
      <x:c r="C18" s="5"/>
      <x:c r="D18" s="19" t="str">
        <x:f>IF(B18="","",SUMIFS(Операции!$J$8:$J$207,Операции!$D$8:$D$207,B18))</x:f>
      </x:c>
      <x:c r="E18" s="16"/>
      <x:c r="F18" s="6"/>
      <x:c r="G18" s="10" t="str">
        <x:f>IF(B18="","",IF(D18=0,0,IF(ISNUMBER(E18),D18*E18,"Нужна цена")))</x:f>
      </x:c>
      <x:c r="H18" s="10" t="str">
        <x:f>IF(B18="","",SUMIFS(Операции!$I$8:$I$207,Операции!$D$8:$D$207,B18,Операции!$C$8:$C$207,"&lt;&gt;Пополнение",Операции!$C$8:$C$207,"&lt;&gt;Вывод"))</x:f>
      </x:c>
      <x:c r="I18" s="10" t="str">
        <x:f>IF(B18="","",IF(ISNUMBER(G18),G18+H18,"Нужна цена"))</x:f>
      </x:c>
      <x:c r="J18" s="2" t="str">
        <x:f>IF(B18="","",IF(COUNTIFS($B$8:$B$107,B18)&gt;1,"Повтор кода",IF(D18&lt;0,"Отриц. остаток",IF(AND(D18&lt;&gt;0,NOT(ISNUMBER(E18))),"Нужна цена",IF(AND(D18&lt;&gt;0,F18&lt;&gt;Сводка!$C$5),"Проверь дату","")))))</x:f>
      </x:c>
      <x:c r="K18" s="2"/>
      <x:c r="L18" s="2"/>
      <x:c r="M18" s="2"/>
      <x:c r="N18" s="2"/>
    </x:row>
    <x:row r="19" ht="24" customHeight="1">
      <x:c r="A19" s="2"/>
      <x:c r="B19" s="5"/>
      <x:c r="C19" s="5"/>
      <x:c r="D19" s="19" t="str">
        <x:f>IF(B19="","",SUMIFS(Операции!$J$8:$J$207,Операции!$D$8:$D$207,B19))</x:f>
      </x:c>
      <x:c r="E19" s="16"/>
      <x:c r="F19" s="6"/>
      <x:c r="G19" s="10" t="str">
        <x:f>IF(B19="","",IF(D19=0,0,IF(ISNUMBER(E19),D19*E19,"Нужна цена")))</x:f>
      </x:c>
      <x:c r="H19" s="10" t="str">
        <x:f>IF(B19="","",SUMIFS(Операции!$I$8:$I$207,Операции!$D$8:$D$207,B19,Операции!$C$8:$C$207,"&lt;&gt;Пополнение",Операции!$C$8:$C$207,"&lt;&gt;Вывод"))</x:f>
      </x:c>
      <x:c r="I19" s="10" t="str">
        <x:f>IF(B19="","",IF(ISNUMBER(G19),G19+H19,"Нужна цена"))</x:f>
      </x:c>
      <x:c r="J19" s="2" t="str">
        <x:f>IF(B19="","",IF(COUNTIFS($B$8:$B$107,B19)&gt;1,"Повтор кода",IF(D19&lt;0,"Отриц. остаток",IF(AND(D19&lt;&gt;0,NOT(ISNUMBER(E19))),"Нужна цена",IF(AND(D19&lt;&gt;0,F19&lt;&gt;Сводка!$C$5),"Проверь дату","")))))</x:f>
      </x:c>
      <x:c r="K19" s="2"/>
      <x:c r="L19" s="2"/>
      <x:c r="M19" s="2"/>
      <x:c r="N19" s="2"/>
    </x:row>
    <x:row r="20" ht="24" customHeight="1">
      <x:c r="A20" s="2"/>
      <x:c r="B20" s="5"/>
      <x:c r="C20" s="5"/>
      <x:c r="D20" s="19" t="str">
        <x:f>IF(B20="","",SUMIFS(Операции!$J$8:$J$207,Операции!$D$8:$D$207,B20))</x:f>
      </x:c>
      <x:c r="E20" s="16"/>
      <x:c r="F20" s="6"/>
      <x:c r="G20" s="10" t="str">
        <x:f>IF(B20="","",IF(D20=0,0,IF(ISNUMBER(E20),D20*E20,"Нужна цена")))</x:f>
      </x:c>
      <x:c r="H20" s="10" t="str">
        <x:f>IF(B20="","",SUMIFS(Операции!$I$8:$I$207,Операции!$D$8:$D$207,B20,Операции!$C$8:$C$207,"&lt;&gt;Пополнение",Операции!$C$8:$C$207,"&lt;&gt;Вывод"))</x:f>
      </x:c>
      <x:c r="I20" s="10" t="str">
        <x:f>IF(B20="","",IF(ISNUMBER(G20),G20+H20,"Нужна цена"))</x:f>
      </x:c>
      <x:c r="J20" s="2" t="str">
        <x:f>IF(B20="","",IF(COUNTIFS($B$8:$B$107,B20)&gt;1,"Повтор кода",IF(D20&lt;0,"Отриц. остаток",IF(AND(D20&lt;&gt;0,NOT(ISNUMBER(E20))),"Нужна цена",IF(AND(D20&lt;&gt;0,F20&lt;&gt;Сводка!$C$5),"Проверь дату","")))))</x:f>
      </x:c>
      <x:c r="K20" s="2"/>
      <x:c r="L20" s="2"/>
      <x:c r="M20" s="2"/>
      <x:c r="N20" s="2"/>
    </x:row>
    <x:row r="21" ht="24" customHeight="1">
      <x:c r="A21" s="2"/>
      <x:c r="B21" s="5"/>
      <x:c r="C21" s="5"/>
      <x:c r="D21" s="19" t="str">
        <x:f>IF(B21="","",SUMIFS(Операции!$J$8:$J$207,Операции!$D$8:$D$207,B21))</x:f>
      </x:c>
      <x:c r="E21" s="16"/>
      <x:c r="F21" s="6"/>
      <x:c r="G21" s="10" t="str">
        <x:f>IF(B21="","",IF(D21=0,0,IF(ISNUMBER(E21),D21*E21,"Нужна цена")))</x:f>
      </x:c>
      <x:c r="H21" s="10" t="str">
        <x:f>IF(B21="","",SUMIFS(Операции!$I$8:$I$207,Операции!$D$8:$D$207,B21,Операции!$C$8:$C$207,"&lt;&gt;Пополнение",Операции!$C$8:$C$207,"&lt;&gt;Вывод"))</x:f>
      </x:c>
      <x:c r="I21" s="10" t="str">
        <x:f>IF(B21="","",IF(ISNUMBER(G21),G21+H21,"Нужна цена"))</x:f>
      </x:c>
      <x:c r="J21" s="2" t="str">
        <x:f>IF(B21="","",IF(COUNTIFS($B$8:$B$107,B21)&gt;1,"Повтор кода",IF(D21&lt;0,"Отриц. остаток",IF(AND(D21&lt;&gt;0,NOT(ISNUMBER(E21))),"Нужна цена",IF(AND(D21&lt;&gt;0,F21&lt;&gt;Сводка!$C$5),"Проверь дату","")))))</x:f>
      </x:c>
      <x:c r="K21" s="2"/>
      <x:c r="L21" s="2"/>
      <x:c r="M21" s="2"/>
      <x:c r="N21" s="2"/>
    </x:row>
    <x:row r="22" ht="24" customHeight="1">
      <x:c r="A22" s="2"/>
      <x:c r="B22" s="5"/>
      <x:c r="C22" s="5"/>
      <x:c r="D22" s="19" t="str">
        <x:f>IF(B22="","",SUMIFS(Операции!$J$8:$J$207,Операции!$D$8:$D$207,B22))</x:f>
      </x:c>
      <x:c r="E22" s="16"/>
      <x:c r="F22" s="6"/>
      <x:c r="G22" s="10" t="str">
        <x:f>IF(B22="","",IF(D22=0,0,IF(ISNUMBER(E22),D22*E22,"Нужна цена")))</x:f>
      </x:c>
      <x:c r="H22" s="10" t="str">
        <x:f>IF(B22="","",SUMIFS(Операции!$I$8:$I$207,Операции!$D$8:$D$207,B22,Операции!$C$8:$C$207,"&lt;&gt;Пополнение",Операции!$C$8:$C$207,"&lt;&gt;Вывод"))</x:f>
      </x:c>
      <x:c r="I22" s="10" t="str">
        <x:f>IF(B22="","",IF(ISNUMBER(G22),G22+H22,"Нужна цена"))</x:f>
      </x:c>
      <x:c r="J22" s="2" t="str">
        <x:f>IF(B22="","",IF(COUNTIFS($B$8:$B$107,B22)&gt;1,"Повтор кода",IF(D22&lt;0,"Отриц. остаток",IF(AND(D22&lt;&gt;0,NOT(ISNUMBER(E22))),"Нужна цена",IF(AND(D22&lt;&gt;0,F22&lt;&gt;Сводка!$C$5),"Проверь дату","")))))</x:f>
      </x:c>
      <x:c r="K22" s="2"/>
      <x:c r="L22" s="2"/>
      <x:c r="M22" s="2"/>
      <x:c r="N22" s="2"/>
    </x:row>
    <x:row r="23" ht="24" customHeight="1">
      <x:c r="A23" s="2"/>
      <x:c r="B23" s="5"/>
      <x:c r="C23" s="5"/>
      <x:c r="D23" s="19" t="str">
        <x:f>IF(B23="","",SUMIFS(Операции!$J$8:$J$207,Операции!$D$8:$D$207,B23))</x:f>
      </x:c>
      <x:c r="E23" s="16"/>
      <x:c r="F23" s="6"/>
      <x:c r="G23" s="10" t="str">
        <x:f>IF(B23="","",IF(D23=0,0,IF(ISNUMBER(E23),D23*E23,"Нужна цена")))</x:f>
      </x:c>
      <x:c r="H23" s="10" t="str">
        <x:f>IF(B23="","",SUMIFS(Операции!$I$8:$I$207,Операции!$D$8:$D$207,B23,Операции!$C$8:$C$207,"&lt;&gt;Пополнение",Операции!$C$8:$C$207,"&lt;&gt;Вывод"))</x:f>
      </x:c>
      <x:c r="I23" s="10" t="str">
        <x:f>IF(B23="","",IF(ISNUMBER(G23),G23+H23,"Нужна цена"))</x:f>
      </x:c>
      <x:c r="J23" s="2" t="str">
        <x:f>IF(B23="","",IF(COUNTIFS($B$8:$B$107,B23)&gt;1,"Повтор кода",IF(D23&lt;0,"Отриц. остаток",IF(AND(D23&lt;&gt;0,NOT(ISNUMBER(E23))),"Нужна цена",IF(AND(D23&lt;&gt;0,F23&lt;&gt;Сводка!$C$5),"Проверь дату","")))))</x:f>
      </x:c>
      <x:c r="K23" s="2"/>
      <x:c r="L23" s="2"/>
      <x:c r="M23" s="2"/>
      <x:c r="N23" s="2"/>
    </x:row>
    <x:row r="24" ht="24" customHeight="1">
      <x:c r="A24" s="2"/>
      <x:c r="B24" s="5"/>
      <x:c r="C24" s="5"/>
      <x:c r="D24" s="19" t="str">
        <x:f>IF(B24="","",SUMIFS(Операции!$J$8:$J$207,Операции!$D$8:$D$207,B24))</x:f>
      </x:c>
      <x:c r="E24" s="16"/>
      <x:c r="F24" s="6"/>
      <x:c r="G24" s="10" t="str">
        <x:f>IF(B24="","",IF(D24=0,0,IF(ISNUMBER(E24),D24*E24,"Нужна цена")))</x:f>
      </x:c>
      <x:c r="H24" s="10" t="str">
        <x:f>IF(B24="","",SUMIFS(Операции!$I$8:$I$207,Операции!$D$8:$D$207,B24,Операции!$C$8:$C$207,"&lt;&gt;Пополнение",Операции!$C$8:$C$207,"&lt;&gt;Вывод"))</x:f>
      </x:c>
      <x:c r="I24" s="10" t="str">
        <x:f>IF(B24="","",IF(ISNUMBER(G24),G24+H24,"Нужна цена"))</x:f>
      </x:c>
      <x:c r="J24" s="2" t="str">
        <x:f>IF(B24="","",IF(COUNTIFS($B$8:$B$107,B24)&gt;1,"Повтор кода",IF(D24&lt;0,"Отриц. остаток",IF(AND(D24&lt;&gt;0,NOT(ISNUMBER(E24))),"Нужна цена",IF(AND(D24&lt;&gt;0,F24&lt;&gt;Сводка!$C$5),"Проверь дату","")))))</x:f>
      </x:c>
      <x:c r="K24" s="2"/>
      <x:c r="L24" s="2"/>
      <x:c r="M24" s="2"/>
      <x:c r="N24" s="2"/>
    </x:row>
    <x:row r="25" ht="24" customHeight="1">
      <x:c r="A25" s="2"/>
      <x:c r="B25" s="5"/>
      <x:c r="C25" s="5"/>
      <x:c r="D25" s="19" t="str">
        <x:f>IF(B25="","",SUMIFS(Операции!$J$8:$J$207,Операции!$D$8:$D$207,B25))</x:f>
      </x:c>
      <x:c r="E25" s="16"/>
      <x:c r="F25" s="6"/>
      <x:c r="G25" s="10" t="str">
        <x:f>IF(B25="","",IF(D25=0,0,IF(ISNUMBER(E25),D25*E25,"Нужна цена")))</x:f>
      </x:c>
      <x:c r="H25" s="10" t="str">
        <x:f>IF(B25="","",SUMIFS(Операции!$I$8:$I$207,Операции!$D$8:$D$207,B25,Операции!$C$8:$C$207,"&lt;&gt;Пополнение",Операции!$C$8:$C$207,"&lt;&gt;Вывод"))</x:f>
      </x:c>
      <x:c r="I25" s="10" t="str">
        <x:f>IF(B25="","",IF(ISNUMBER(G25),G25+H25,"Нужна цена"))</x:f>
      </x:c>
      <x:c r="J25" s="2" t="str">
        <x:f>IF(B25="","",IF(COUNTIFS($B$8:$B$107,B25)&gt;1,"Повтор кода",IF(D25&lt;0,"Отриц. остаток",IF(AND(D25&lt;&gt;0,NOT(ISNUMBER(E25))),"Нужна цена",IF(AND(D25&lt;&gt;0,F25&lt;&gt;Сводка!$C$5),"Проверь дату","")))))</x:f>
      </x:c>
      <x:c r="K25" s="2"/>
      <x:c r="L25" s="2"/>
      <x:c r="M25" s="2"/>
      <x:c r="N25" s="2"/>
    </x:row>
    <x:row r="26" ht="24" customHeight="1">
      <x:c r="A26" s="2"/>
      <x:c r="B26" s="5"/>
      <x:c r="C26" s="5"/>
      <x:c r="D26" s="19" t="str">
        <x:f>IF(B26="","",SUMIFS(Операции!$J$8:$J$207,Операции!$D$8:$D$207,B26))</x:f>
      </x:c>
      <x:c r="E26" s="16"/>
      <x:c r="F26" s="6"/>
      <x:c r="G26" s="10" t="str">
        <x:f>IF(B26="","",IF(D26=0,0,IF(ISNUMBER(E26),D26*E26,"Нужна цена")))</x:f>
      </x:c>
      <x:c r="H26" s="10" t="str">
        <x:f>IF(B26="","",SUMIFS(Операции!$I$8:$I$207,Операции!$D$8:$D$207,B26,Операции!$C$8:$C$207,"&lt;&gt;Пополнение",Операции!$C$8:$C$207,"&lt;&gt;Вывод"))</x:f>
      </x:c>
      <x:c r="I26" s="10" t="str">
        <x:f>IF(B26="","",IF(ISNUMBER(G26),G26+H26,"Нужна цена"))</x:f>
      </x:c>
      <x:c r="J26" s="2" t="str">
        <x:f>IF(B26="","",IF(COUNTIFS($B$8:$B$107,B26)&gt;1,"Повтор кода",IF(D26&lt;0,"Отриц. остаток",IF(AND(D26&lt;&gt;0,NOT(ISNUMBER(E26))),"Нужна цена",IF(AND(D26&lt;&gt;0,F26&lt;&gt;Сводка!$C$5),"Проверь дату","")))))</x:f>
      </x:c>
      <x:c r="K26" s="2"/>
      <x:c r="L26" s="2"/>
      <x:c r="M26" s="2"/>
      <x:c r="N26" s="2"/>
    </x:row>
    <x:row r="27" ht="24" customHeight="1">
      <x:c r="A27" s="2"/>
      <x:c r="B27" s="5"/>
      <x:c r="C27" s="5"/>
      <x:c r="D27" s="19" t="str">
        <x:f>IF(B27="","",SUMIFS(Операции!$J$8:$J$207,Операции!$D$8:$D$207,B27))</x:f>
      </x:c>
      <x:c r="E27" s="16"/>
      <x:c r="F27" s="6"/>
      <x:c r="G27" s="10" t="str">
        <x:f>IF(B27="","",IF(D27=0,0,IF(ISNUMBER(E27),D27*E27,"Нужна цена")))</x:f>
      </x:c>
      <x:c r="H27" s="10" t="str">
        <x:f>IF(B27="","",SUMIFS(Операции!$I$8:$I$207,Операции!$D$8:$D$207,B27,Операции!$C$8:$C$207,"&lt;&gt;Пополнение",Операции!$C$8:$C$207,"&lt;&gt;Вывод"))</x:f>
      </x:c>
      <x:c r="I27" s="10" t="str">
        <x:f>IF(B27="","",IF(ISNUMBER(G27),G27+H27,"Нужна цена"))</x:f>
      </x:c>
      <x:c r="J27" s="2" t="str">
        <x:f>IF(B27="","",IF(COUNTIFS($B$8:$B$107,B27)&gt;1,"Повтор кода",IF(D27&lt;0,"Отриц. остаток",IF(AND(D27&lt;&gt;0,NOT(ISNUMBER(E27))),"Нужна цена",IF(AND(D27&lt;&gt;0,F27&lt;&gt;Сводка!$C$5),"Проверь дату","")))))</x:f>
      </x:c>
      <x:c r="K27" s="2"/>
      <x:c r="L27" s="2"/>
      <x:c r="M27" s="2"/>
      <x:c r="N27" s="2"/>
    </x:row>
    <x:row r="28" ht="24" customHeight="1">
      <x:c r="A28" s="2"/>
      <x:c r="B28" s="5"/>
      <x:c r="C28" s="5"/>
      <x:c r="D28" s="19" t="str">
        <x:f>IF(B28="","",SUMIFS(Операции!$J$8:$J$207,Операции!$D$8:$D$207,B28))</x:f>
      </x:c>
      <x:c r="E28" s="16"/>
      <x:c r="F28" s="6"/>
      <x:c r="G28" s="10" t="str">
        <x:f>IF(B28="","",IF(D28=0,0,IF(ISNUMBER(E28),D28*E28,"Нужна цена")))</x:f>
      </x:c>
      <x:c r="H28" s="10" t="str">
        <x:f>IF(B28="","",SUMIFS(Операции!$I$8:$I$207,Операции!$D$8:$D$207,B28,Операции!$C$8:$C$207,"&lt;&gt;Пополнение",Операции!$C$8:$C$207,"&lt;&gt;Вывод"))</x:f>
      </x:c>
      <x:c r="I28" s="10" t="str">
        <x:f>IF(B28="","",IF(ISNUMBER(G28),G28+H28,"Нужна цена"))</x:f>
      </x:c>
      <x:c r="J28" s="2" t="str">
        <x:f>IF(B28="","",IF(COUNTIFS($B$8:$B$107,B28)&gt;1,"Повтор кода",IF(D28&lt;0,"Отриц. остаток",IF(AND(D28&lt;&gt;0,NOT(ISNUMBER(E28))),"Нужна цена",IF(AND(D28&lt;&gt;0,F28&lt;&gt;Сводка!$C$5),"Проверь дату","")))))</x:f>
      </x:c>
      <x:c r="K28" s="2"/>
      <x:c r="L28" s="2"/>
      <x:c r="M28" s="2"/>
      <x:c r="N28" s="2"/>
    </x:row>
    <x:row r="29" ht="24" customHeight="1">
      <x:c r="A29" s="2"/>
      <x:c r="B29" s="5"/>
      <x:c r="C29" s="5"/>
      <x:c r="D29" s="19" t="str">
        <x:f>IF(B29="","",SUMIFS(Операции!$J$8:$J$207,Операции!$D$8:$D$207,B29))</x:f>
      </x:c>
      <x:c r="E29" s="16"/>
      <x:c r="F29" s="6"/>
      <x:c r="G29" s="10" t="str">
        <x:f>IF(B29="","",IF(D29=0,0,IF(ISNUMBER(E29),D29*E29,"Нужна цена")))</x:f>
      </x:c>
      <x:c r="H29" s="10" t="str">
        <x:f>IF(B29="","",SUMIFS(Операции!$I$8:$I$207,Операции!$D$8:$D$207,B29,Операции!$C$8:$C$207,"&lt;&gt;Пополнение",Операции!$C$8:$C$207,"&lt;&gt;Вывод"))</x:f>
      </x:c>
      <x:c r="I29" s="10" t="str">
        <x:f>IF(B29="","",IF(ISNUMBER(G29),G29+H29,"Нужна цена"))</x:f>
      </x:c>
      <x:c r="J29" s="2" t="str">
        <x:f>IF(B29="","",IF(COUNTIFS($B$8:$B$107,B29)&gt;1,"Повтор кода",IF(D29&lt;0,"Отриц. остаток",IF(AND(D29&lt;&gt;0,NOT(ISNUMBER(E29))),"Нужна цена",IF(AND(D29&lt;&gt;0,F29&lt;&gt;Сводка!$C$5),"Проверь дату","")))))</x:f>
      </x:c>
      <x:c r="K29" s="2"/>
      <x:c r="L29" s="2"/>
      <x:c r="M29" s="2"/>
      <x:c r="N29" s="2"/>
    </x:row>
    <x:row r="30" ht="24" customHeight="1">
      <x:c r="A30" s="2"/>
      <x:c r="B30" s="5"/>
      <x:c r="C30" s="5"/>
      <x:c r="D30" s="19" t="str">
        <x:f>IF(B30="","",SUMIFS(Операции!$J$8:$J$207,Операции!$D$8:$D$207,B30))</x:f>
      </x:c>
      <x:c r="E30" s="16"/>
      <x:c r="F30" s="6"/>
      <x:c r="G30" s="10" t="str">
        <x:f>IF(B30="","",IF(D30=0,0,IF(ISNUMBER(E30),D30*E30,"Нужна цена")))</x:f>
      </x:c>
      <x:c r="H30" s="10" t="str">
        <x:f>IF(B30="","",SUMIFS(Операции!$I$8:$I$207,Операции!$D$8:$D$207,B30,Операции!$C$8:$C$207,"&lt;&gt;Пополнение",Операции!$C$8:$C$207,"&lt;&gt;Вывод"))</x:f>
      </x:c>
      <x:c r="I30" s="10" t="str">
        <x:f>IF(B30="","",IF(ISNUMBER(G30),G30+H30,"Нужна цена"))</x:f>
      </x:c>
      <x:c r="J30" s="2" t="str">
        <x:f>IF(B30="","",IF(COUNTIFS($B$8:$B$107,B30)&gt;1,"Повтор кода",IF(D30&lt;0,"Отриц. остаток",IF(AND(D30&lt;&gt;0,NOT(ISNUMBER(E30))),"Нужна цена",IF(AND(D30&lt;&gt;0,F30&lt;&gt;Сводка!$C$5),"Проверь дату","")))))</x:f>
      </x:c>
      <x:c r="K30" s="2"/>
      <x:c r="L30" s="2"/>
      <x:c r="M30" s="2"/>
      <x:c r="N30" s="2"/>
    </x:row>
    <x:row r="31" ht="24" customHeight="1">
      <x:c r="A31" s="2"/>
      <x:c r="B31" s="5"/>
      <x:c r="C31" s="5"/>
      <x:c r="D31" s="19" t="str">
        <x:f>IF(B31="","",SUMIFS(Операции!$J$8:$J$207,Операции!$D$8:$D$207,B31))</x:f>
      </x:c>
      <x:c r="E31" s="16"/>
      <x:c r="F31" s="6"/>
      <x:c r="G31" s="10" t="str">
        <x:f>IF(B31="","",IF(D31=0,0,IF(ISNUMBER(E31),D31*E31,"Нужна цена")))</x:f>
      </x:c>
      <x:c r="H31" s="10" t="str">
        <x:f>IF(B31="","",SUMIFS(Операции!$I$8:$I$207,Операции!$D$8:$D$207,B31,Операции!$C$8:$C$207,"&lt;&gt;Пополнение",Операции!$C$8:$C$207,"&lt;&gt;Вывод"))</x:f>
      </x:c>
      <x:c r="I31" s="10" t="str">
        <x:f>IF(B31="","",IF(ISNUMBER(G31),G31+H31,"Нужна цена"))</x:f>
      </x:c>
      <x:c r="J31" s="2" t="str">
        <x:f>IF(B31="","",IF(COUNTIFS($B$8:$B$107,B31)&gt;1,"Повтор кода",IF(D31&lt;0,"Отриц. остаток",IF(AND(D31&lt;&gt;0,NOT(ISNUMBER(E31))),"Нужна цена",IF(AND(D31&lt;&gt;0,F31&lt;&gt;Сводка!$C$5),"Проверь дату","")))))</x:f>
      </x:c>
      <x:c r="K31" s="2"/>
      <x:c r="L31" s="2"/>
      <x:c r="M31" s="2"/>
      <x:c r="N31" s="2"/>
    </x:row>
    <x:row r="32" ht="24" customHeight="1">
      <x:c r="A32" s="2"/>
      <x:c r="B32" s="5"/>
      <x:c r="C32" s="5"/>
      <x:c r="D32" s="19" t="str">
        <x:f>IF(B32="","",SUMIFS(Операции!$J$8:$J$207,Операции!$D$8:$D$207,B32))</x:f>
      </x:c>
      <x:c r="E32" s="16"/>
      <x:c r="F32" s="6"/>
      <x:c r="G32" s="10" t="str">
        <x:f>IF(B32="","",IF(D32=0,0,IF(ISNUMBER(E32),D32*E32,"Нужна цена")))</x:f>
      </x:c>
      <x:c r="H32" s="10" t="str">
        <x:f>IF(B32="","",SUMIFS(Операции!$I$8:$I$207,Операции!$D$8:$D$207,B32,Операции!$C$8:$C$207,"&lt;&gt;Пополнение",Операции!$C$8:$C$207,"&lt;&gt;Вывод"))</x:f>
      </x:c>
      <x:c r="I32" s="10" t="str">
        <x:f>IF(B32="","",IF(ISNUMBER(G32),G32+H32,"Нужна цена"))</x:f>
      </x:c>
      <x:c r="J32" s="2" t="str">
        <x:f>IF(B32="","",IF(COUNTIFS($B$8:$B$107,B32)&gt;1,"Повтор кода",IF(D32&lt;0,"Отриц. остаток",IF(AND(D32&lt;&gt;0,NOT(ISNUMBER(E32))),"Нужна цена",IF(AND(D32&lt;&gt;0,F32&lt;&gt;Сводка!$C$5),"Проверь дату","")))))</x:f>
      </x:c>
      <x:c r="K32" s="2"/>
      <x:c r="L32" s="2"/>
      <x:c r="M32" s="2"/>
      <x:c r="N32" s="2"/>
    </x:row>
    <x:row r="33" ht="24" customHeight="1">
      <x:c r="A33" s="2"/>
      <x:c r="B33" s="5"/>
      <x:c r="C33" s="5"/>
      <x:c r="D33" s="19" t="str">
        <x:f>IF(B33="","",SUMIFS(Операции!$J$8:$J$207,Операции!$D$8:$D$207,B33))</x:f>
      </x:c>
      <x:c r="E33" s="16"/>
      <x:c r="F33" s="6"/>
      <x:c r="G33" s="10" t="str">
        <x:f>IF(B33="","",IF(D33=0,0,IF(ISNUMBER(E33),D33*E33,"Нужна цена")))</x:f>
      </x:c>
      <x:c r="H33" s="10" t="str">
        <x:f>IF(B33="","",SUMIFS(Операции!$I$8:$I$207,Операции!$D$8:$D$207,B33,Операции!$C$8:$C$207,"&lt;&gt;Пополнение",Операции!$C$8:$C$207,"&lt;&gt;Вывод"))</x:f>
      </x:c>
      <x:c r="I33" s="10" t="str">
        <x:f>IF(B33="","",IF(ISNUMBER(G33),G33+H33,"Нужна цена"))</x:f>
      </x:c>
      <x:c r="J33" s="2" t="str">
        <x:f>IF(B33="","",IF(COUNTIFS($B$8:$B$107,B33)&gt;1,"Повтор кода",IF(D33&lt;0,"Отриц. остаток",IF(AND(D33&lt;&gt;0,NOT(ISNUMBER(E33))),"Нужна цена",IF(AND(D33&lt;&gt;0,F33&lt;&gt;Сводка!$C$5),"Проверь дату","")))))</x:f>
      </x:c>
      <x:c r="K33" s="2"/>
      <x:c r="L33" s="2"/>
      <x:c r="M33" s="2"/>
      <x:c r="N33" s="2"/>
    </x:row>
    <x:row r="34" ht="24" customHeight="1">
      <x:c r="A34" s="2"/>
      <x:c r="B34" s="5"/>
      <x:c r="C34" s="5"/>
      <x:c r="D34" s="19" t="str">
        <x:f>IF(B34="","",SUMIFS(Операции!$J$8:$J$207,Операции!$D$8:$D$207,B34))</x:f>
      </x:c>
      <x:c r="E34" s="16"/>
      <x:c r="F34" s="6"/>
      <x:c r="G34" s="10" t="str">
        <x:f>IF(B34="","",IF(D34=0,0,IF(ISNUMBER(E34),D34*E34,"Нужна цена")))</x:f>
      </x:c>
      <x:c r="H34" s="10" t="str">
        <x:f>IF(B34="","",SUMIFS(Операции!$I$8:$I$207,Операции!$D$8:$D$207,B34,Операции!$C$8:$C$207,"&lt;&gt;Пополнение",Операции!$C$8:$C$207,"&lt;&gt;Вывод"))</x:f>
      </x:c>
      <x:c r="I34" s="10" t="str">
        <x:f>IF(B34="","",IF(ISNUMBER(G34),G34+H34,"Нужна цена"))</x:f>
      </x:c>
      <x:c r="J34" s="2" t="str">
        <x:f>IF(B34="","",IF(COUNTIFS($B$8:$B$107,B34)&gt;1,"Повтор кода",IF(D34&lt;0,"Отриц. остаток",IF(AND(D34&lt;&gt;0,NOT(ISNUMBER(E34))),"Нужна цена",IF(AND(D34&lt;&gt;0,F34&lt;&gt;Сводка!$C$5),"Проверь дату","")))))</x:f>
      </x:c>
      <x:c r="K34" s="2"/>
      <x:c r="L34" s="2"/>
      <x:c r="M34" s="2"/>
      <x:c r="N34" s="2"/>
    </x:row>
    <x:row r="35" ht="24" customHeight="1">
      <x:c r="A35" s="2"/>
      <x:c r="B35" s="5"/>
      <x:c r="C35" s="5"/>
      <x:c r="D35" s="19" t="str">
        <x:f>IF(B35="","",SUMIFS(Операции!$J$8:$J$207,Операции!$D$8:$D$207,B35))</x:f>
      </x:c>
      <x:c r="E35" s="16"/>
      <x:c r="F35" s="6"/>
      <x:c r="G35" s="10" t="str">
        <x:f>IF(B35="","",IF(D35=0,0,IF(ISNUMBER(E35),D35*E35,"Нужна цена")))</x:f>
      </x:c>
      <x:c r="H35" s="10" t="str">
        <x:f>IF(B35="","",SUMIFS(Операции!$I$8:$I$207,Операции!$D$8:$D$207,B35,Операции!$C$8:$C$207,"&lt;&gt;Пополнение",Операции!$C$8:$C$207,"&lt;&gt;Вывод"))</x:f>
      </x:c>
      <x:c r="I35" s="10" t="str">
        <x:f>IF(B35="","",IF(ISNUMBER(G35),G35+H35,"Нужна цена"))</x:f>
      </x:c>
      <x:c r="J35" s="2" t="str">
        <x:f>IF(B35="","",IF(COUNTIFS($B$8:$B$107,B35)&gt;1,"Повтор кода",IF(D35&lt;0,"Отриц. остаток",IF(AND(D35&lt;&gt;0,NOT(ISNUMBER(E35))),"Нужна цена",IF(AND(D35&lt;&gt;0,F35&lt;&gt;Сводка!$C$5),"Проверь дату","")))))</x:f>
      </x:c>
      <x:c r="K35" s="2"/>
      <x:c r="L35" s="2"/>
      <x:c r="M35" s="2"/>
      <x:c r="N35" s="2"/>
    </x:row>
    <x:row r="36" ht="24" customHeight="1">
      <x:c r="A36" s="2"/>
      <x:c r="B36" s="5"/>
      <x:c r="C36" s="5"/>
      <x:c r="D36" s="19" t="str">
        <x:f>IF(B36="","",SUMIFS(Операции!$J$8:$J$207,Операции!$D$8:$D$207,B36))</x:f>
      </x:c>
      <x:c r="E36" s="16"/>
      <x:c r="F36" s="6"/>
      <x:c r="G36" s="10" t="str">
        <x:f>IF(B36="","",IF(D36=0,0,IF(ISNUMBER(E36),D36*E36,"Нужна цена")))</x:f>
      </x:c>
      <x:c r="H36" s="10" t="str">
        <x:f>IF(B36="","",SUMIFS(Операции!$I$8:$I$207,Операции!$D$8:$D$207,B36,Операции!$C$8:$C$207,"&lt;&gt;Пополнение",Операции!$C$8:$C$207,"&lt;&gt;Вывод"))</x:f>
      </x:c>
      <x:c r="I36" s="10" t="str">
        <x:f>IF(B36="","",IF(ISNUMBER(G36),G36+H36,"Нужна цена"))</x:f>
      </x:c>
      <x:c r="J36" s="2" t="str">
        <x:f>IF(B36="","",IF(COUNTIFS($B$8:$B$107,B36)&gt;1,"Повтор кода",IF(D36&lt;0,"Отриц. остаток",IF(AND(D36&lt;&gt;0,NOT(ISNUMBER(E36))),"Нужна цена",IF(AND(D36&lt;&gt;0,F36&lt;&gt;Сводка!$C$5),"Проверь дату","")))))</x:f>
      </x:c>
      <x:c r="K36" s="2"/>
      <x:c r="L36" s="2"/>
      <x:c r="M36" s="2"/>
      <x:c r="N36" s="2"/>
    </x:row>
    <x:row r="37" ht="24" customHeight="1">
      <x:c r="A37" s="2"/>
      <x:c r="B37" s="5"/>
      <x:c r="C37" s="5"/>
      <x:c r="D37" s="19" t="str">
        <x:f>IF(B37="","",SUMIFS(Операции!$J$8:$J$207,Операции!$D$8:$D$207,B37))</x:f>
      </x:c>
      <x:c r="E37" s="16"/>
      <x:c r="F37" s="6"/>
      <x:c r="G37" s="10" t="str">
        <x:f>IF(B37="","",IF(D37=0,0,IF(ISNUMBER(E37),D37*E37,"Нужна цена")))</x:f>
      </x:c>
      <x:c r="H37" s="10" t="str">
        <x:f>IF(B37="","",SUMIFS(Операции!$I$8:$I$207,Операции!$D$8:$D$207,B37,Операции!$C$8:$C$207,"&lt;&gt;Пополнение",Операции!$C$8:$C$207,"&lt;&gt;Вывод"))</x:f>
      </x:c>
      <x:c r="I37" s="10" t="str">
        <x:f>IF(B37="","",IF(ISNUMBER(G37),G37+H37,"Нужна цена"))</x:f>
      </x:c>
      <x:c r="J37" s="2" t="str">
        <x:f>IF(B37="","",IF(COUNTIFS($B$8:$B$107,B37)&gt;1,"Повтор кода",IF(D37&lt;0,"Отриц. остаток",IF(AND(D37&lt;&gt;0,NOT(ISNUMBER(E37))),"Нужна цена",IF(AND(D37&lt;&gt;0,F37&lt;&gt;Сводка!$C$5),"Проверь дату","")))))</x:f>
      </x:c>
      <x:c r="K37" s="2"/>
      <x:c r="L37" s="2"/>
      <x:c r="M37" s="2"/>
      <x:c r="N37" s="2"/>
    </x:row>
    <x:row r="38" ht="24" customHeight="1">
      <x:c r="A38" s="2"/>
      <x:c r="B38" s="5"/>
      <x:c r="C38" s="5"/>
      <x:c r="D38" s="19" t="str">
        <x:f>IF(B38="","",SUMIFS(Операции!$J$8:$J$207,Операции!$D$8:$D$207,B38))</x:f>
      </x:c>
      <x:c r="E38" s="16"/>
      <x:c r="F38" s="6"/>
      <x:c r="G38" s="10" t="str">
        <x:f>IF(B38="","",IF(D38=0,0,IF(ISNUMBER(E38),D38*E38,"Нужна цена")))</x:f>
      </x:c>
      <x:c r="H38" s="10" t="str">
        <x:f>IF(B38="","",SUMIFS(Операции!$I$8:$I$207,Операции!$D$8:$D$207,B38,Операции!$C$8:$C$207,"&lt;&gt;Пополнение",Операции!$C$8:$C$207,"&lt;&gt;Вывод"))</x:f>
      </x:c>
      <x:c r="I38" s="10" t="str">
        <x:f>IF(B38="","",IF(ISNUMBER(G38),G38+H38,"Нужна цена"))</x:f>
      </x:c>
      <x:c r="J38" s="2" t="str">
        <x:f>IF(B38="","",IF(COUNTIFS($B$8:$B$107,B38)&gt;1,"Повтор кода",IF(D38&lt;0,"Отриц. остаток",IF(AND(D38&lt;&gt;0,NOT(ISNUMBER(E38))),"Нужна цена",IF(AND(D38&lt;&gt;0,F38&lt;&gt;Сводка!$C$5),"Проверь дату","")))))</x:f>
      </x:c>
      <x:c r="K38" s="2"/>
      <x:c r="L38" s="2"/>
      <x:c r="M38" s="2"/>
      <x:c r="N38" s="2"/>
    </x:row>
    <x:row r="39" ht="24" customHeight="1">
      <x:c r="A39" s="2"/>
      <x:c r="B39" s="5"/>
      <x:c r="C39" s="5"/>
      <x:c r="D39" s="19" t="str">
        <x:f>IF(B39="","",SUMIFS(Операции!$J$8:$J$207,Операции!$D$8:$D$207,B39))</x:f>
      </x:c>
      <x:c r="E39" s="16"/>
      <x:c r="F39" s="6"/>
      <x:c r="G39" s="10" t="str">
        <x:f>IF(B39="","",IF(D39=0,0,IF(ISNUMBER(E39),D39*E39,"Нужна цена")))</x:f>
      </x:c>
      <x:c r="H39" s="10" t="str">
        <x:f>IF(B39="","",SUMIFS(Операции!$I$8:$I$207,Операции!$D$8:$D$207,B39,Операции!$C$8:$C$207,"&lt;&gt;Пополнение",Операции!$C$8:$C$207,"&lt;&gt;Вывод"))</x:f>
      </x:c>
      <x:c r="I39" s="10" t="str">
        <x:f>IF(B39="","",IF(ISNUMBER(G39),G39+H39,"Нужна цена"))</x:f>
      </x:c>
      <x:c r="J39" s="2" t="str">
        <x:f>IF(B39="","",IF(COUNTIFS($B$8:$B$107,B39)&gt;1,"Повтор кода",IF(D39&lt;0,"Отриц. остаток",IF(AND(D39&lt;&gt;0,NOT(ISNUMBER(E39))),"Нужна цена",IF(AND(D39&lt;&gt;0,F39&lt;&gt;Сводка!$C$5),"Проверь дату","")))))</x:f>
      </x:c>
      <x:c r="K39" s="2"/>
      <x:c r="L39" s="2"/>
      <x:c r="M39" s="2"/>
      <x:c r="N39" s="2"/>
    </x:row>
    <x:row r="40" ht="24" customHeight="1">
      <x:c r="A40" s="2"/>
      <x:c r="B40" s="5"/>
      <x:c r="C40" s="5"/>
      <x:c r="D40" s="19" t="str">
        <x:f>IF(B40="","",SUMIFS(Операции!$J$8:$J$207,Операции!$D$8:$D$207,B40))</x:f>
      </x:c>
      <x:c r="E40" s="16"/>
      <x:c r="F40" s="6"/>
      <x:c r="G40" s="10" t="str">
        <x:f>IF(B40="","",IF(D40=0,0,IF(ISNUMBER(E40),D40*E40,"Нужна цена")))</x:f>
      </x:c>
      <x:c r="H40" s="10" t="str">
        <x:f>IF(B40="","",SUMIFS(Операции!$I$8:$I$207,Операции!$D$8:$D$207,B40,Операции!$C$8:$C$207,"&lt;&gt;Пополнение",Операции!$C$8:$C$207,"&lt;&gt;Вывод"))</x:f>
      </x:c>
      <x:c r="I40" s="10" t="str">
        <x:f>IF(B40="","",IF(ISNUMBER(G40),G40+H40,"Нужна цена"))</x:f>
      </x:c>
      <x:c r="J40" s="2" t="str">
        <x:f>IF(B40="","",IF(COUNTIFS($B$8:$B$107,B40)&gt;1,"Повтор кода",IF(D40&lt;0,"Отриц. остаток",IF(AND(D40&lt;&gt;0,NOT(ISNUMBER(E40))),"Нужна цена",IF(AND(D40&lt;&gt;0,F40&lt;&gt;Сводка!$C$5),"Проверь дату","")))))</x:f>
      </x:c>
      <x:c r="K40" s="2"/>
      <x:c r="L40" s="2"/>
      <x:c r="M40" s="2"/>
      <x:c r="N40" s="2"/>
    </x:row>
    <x:row r="41" ht="24" customHeight="1">
      <x:c r="A41" s="2"/>
      <x:c r="B41" s="5"/>
      <x:c r="C41" s="5"/>
      <x:c r="D41" s="19" t="str">
        <x:f>IF(B41="","",SUMIFS(Операции!$J$8:$J$207,Операции!$D$8:$D$207,B41))</x:f>
      </x:c>
      <x:c r="E41" s="16"/>
      <x:c r="F41" s="6"/>
      <x:c r="G41" s="10" t="str">
        <x:f>IF(B41="","",IF(D41=0,0,IF(ISNUMBER(E41),D41*E41,"Нужна цена")))</x:f>
      </x:c>
      <x:c r="H41" s="10" t="str">
        <x:f>IF(B41="","",SUMIFS(Операции!$I$8:$I$207,Операции!$D$8:$D$207,B41,Операции!$C$8:$C$207,"&lt;&gt;Пополнение",Операции!$C$8:$C$207,"&lt;&gt;Вывод"))</x:f>
      </x:c>
      <x:c r="I41" s="10" t="str">
        <x:f>IF(B41="","",IF(ISNUMBER(G41),G41+H41,"Нужна цена"))</x:f>
      </x:c>
      <x:c r="J41" s="2" t="str">
        <x:f>IF(B41="","",IF(COUNTIFS($B$8:$B$107,B41)&gt;1,"Повтор кода",IF(D41&lt;0,"Отриц. остаток",IF(AND(D41&lt;&gt;0,NOT(ISNUMBER(E41))),"Нужна цена",IF(AND(D41&lt;&gt;0,F41&lt;&gt;Сводка!$C$5),"Проверь дату","")))))</x:f>
      </x:c>
      <x:c r="K41" s="2"/>
      <x:c r="L41" s="2"/>
      <x:c r="M41" s="2"/>
      <x:c r="N41" s="2"/>
    </x:row>
    <x:row r="42" ht="24" customHeight="1">
      <x:c r="A42" s="2"/>
      <x:c r="B42" s="5"/>
      <x:c r="C42" s="5"/>
      <x:c r="D42" s="19" t="str">
        <x:f>IF(B42="","",SUMIFS(Операции!$J$8:$J$207,Операции!$D$8:$D$207,B42))</x:f>
      </x:c>
      <x:c r="E42" s="16"/>
      <x:c r="F42" s="6"/>
      <x:c r="G42" s="10" t="str">
        <x:f>IF(B42="","",IF(D42=0,0,IF(ISNUMBER(E42),D42*E42,"Нужна цена")))</x:f>
      </x:c>
      <x:c r="H42" s="10" t="str">
        <x:f>IF(B42="","",SUMIFS(Операции!$I$8:$I$207,Операции!$D$8:$D$207,B42,Операции!$C$8:$C$207,"&lt;&gt;Пополнение",Операции!$C$8:$C$207,"&lt;&gt;Вывод"))</x:f>
      </x:c>
      <x:c r="I42" s="10" t="str">
        <x:f>IF(B42="","",IF(ISNUMBER(G42),G42+H42,"Нужна цена"))</x:f>
      </x:c>
      <x:c r="J42" s="2" t="str">
        <x:f>IF(B42="","",IF(COUNTIFS($B$8:$B$107,B42)&gt;1,"Повтор кода",IF(D42&lt;0,"Отриц. остаток",IF(AND(D42&lt;&gt;0,NOT(ISNUMBER(E42))),"Нужна цена",IF(AND(D42&lt;&gt;0,F42&lt;&gt;Сводка!$C$5),"Проверь дату","")))))</x:f>
      </x:c>
      <x:c r="K42" s="2"/>
      <x:c r="L42" s="2"/>
      <x:c r="M42" s="2"/>
      <x:c r="N42" s="2"/>
    </x:row>
    <x:row r="43" ht="24" customHeight="1">
      <x:c r="A43" s="2"/>
      <x:c r="B43" s="5"/>
      <x:c r="C43" s="5"/>
      <x:c r="D43" s="19" t="str">
        <x:f>IF(B43="","",SUMIFS(Операции!$J$8:$J$207,Операции!$D$8:$D$207,B43))</x:f>
      </x:c>
      <x:c r="E43" s="16"/>
      <x:c r="F43" s="6"/>
      <x:c r="G43" s="10" t="str">
        <x:f>IF(B43="","",IF(D43=0,0,IF(ISNUMBER(E43),D43*E43,"Нужна цена")))</x:f>
      </x:c>
      <x:c r="H43" s="10" t="str">
        <x:f>IF(B43="","",SUMIFS(Операции!$I$8:$I$207,Операции!$D$8:$D$207,B43,Операции!$C$8:$C$207,"&lt;&gt;Пополнение",Операции!$C$8:$C$207,"&lt;&gt;Вывод"))</x:f>
      </x:c>
      <x:c r="I43" s="10" t="str">
        <x:f>IF(B43="","",IF(ISNUMBER(G43),G43+H43,"Нужна цена"))</x:f>
      </x:c>
      <x:c r="J43" s="2" t="str">
        <x:f>IF(B43="","",IF(COUNTIFS($B$8:$B$107,B43)&gt;1,"Повтор кода",IF(D43&lt;0,"Отриц. остаток",IF(AND(D43&lt;&gt;0,NOT(ISNUMBER(E43))),"Нужна цена",IF(AND(D43&lt;&gt;0,F43&lt;&gt;Сводка!$C$5),"Проверь дату","")))))</x:f>
      </x:c>
      <x:c r="K43" s="2"/>
      <x:c r="L43" s="2"/>
      <x:c r="M43" s="2"/>
      <x:c r="N43" s="2"/>
    </x:row>
    <x:row r="44" ht="24" customHeight="1">
      <x:c r="A44" s="2"/>
      <x:c r="B44" s="5"/>
      <x:c r="C44" s="5"/>
      <x:c r="D44" s="19" t="str">
        <x:f>IF(B44="","",SUMIFS(Операции!$J$8:$J$207,Операции!$D$8:$D$207,B44))</x:f>
      </x:c>
      <x:c r="E44" s="16"/>
      <x:c r="F44" s="6"/>
      <x:c r="G44" s="10" t="str">
        <x:f>IF(B44="","",IF(D44=0,0,IF(ISNUMBER(E44),D44*E44,"Нужна цена")))</x:f>
      </x:c>
      <x:c r="H44" s="10" t="str">
        <x:f>IF(B44="","",SUMIFS(Операции!$I$8:$I$207,Операции!$D$8:$D$207,B44,Операции!$C$8:$C$207,"&lt;&gt;Пополнение",Операции!$C$8:$C$207,"&lt;&gt;Вывод"))</x:f>
      </x:c>
      <x:c r="I44" s="10" t="str">
        <x:f>IF(B44="","",IF(ISNUMBER(G44),G44+H44,"Нужна цена"))</x:f>
      </x:c>
      <x:c r="J44" s="2" t="str">
        <x:f>IF(B44="","",IF(COUNTIFS($B$8:$B$107,B44)&gt;1,"Повтор кода",IF(D44&lt;0,"Отриц. остаток",IF(AND(D44&lt;&gt;0,NOT(ISNUMBER(E44))),"Нужна цена",IF(AND(D44&lt;&gt;0,F44&lt;&gt;Сводка!$C$5),"Проверь дату","")))))</x:f>
      </x:c>
      <x:c r="K44" s="2"/>
      <x:c r="L44" s="2"/>
      <x:c r="M44" s="2"/>
      <x:c r="N44" s="2"/>
    </x:row>
    <x:row r="45" ht="24" customHeight="1">
      <x:c r="A45" s="2"/>
      <x:c r="B45" s="5"/>
      <x:c r="C45" s="5"/>
      <x:c r="D45" s="19" t="str">
        <x:f>IF(B45="","",SUMIFS(Операции!$J$8:$J$207,Операции!$D$8:$D$207,B45))</x:f>
      </x:c>
      <x:c r="E45" s="16"/>
      <x:c r="F45" s="6"/>
      <x:c r="G45" s="10" t="str">
        <x:f>IF(B45="","",IF(D45=0,0,IF(ISNUMBER(E45),D45*E45,"Нужна цена")))</x:f>
      </x:c>
      <x:c r="H45" s="10" t="str">
        <x:f>IF(B45="","",SUMIFS(Операции!$I$8:$I$207,Операции!$D$8:$D$207,B45,Операции!$C$8:$C$207,"&lt;&gt;Пополнение",Операции!$C$8:$C$207,"&lt;&gt;Вывод"))</x:f>
      </x:c>
      <x:c r="I45" s="10" t="str">
        <x:f>IF(B45="","",IF(ISNUMBER(G45),G45+H45,"Нужна цена"))</x:f>
      </x:c>
      <x:c r="J45" s="2" t="str">
        <x:f>IF(B45="","",IF(COUNTIFS($B$8:$B$107,B45)&gt;1,"Повтор кода",IF(D45&lt;0,"Отриц. остаток",IF(AND(D45&lt;&gt;0,NOT(ISNUMBER(E45))),"Нужна цена",IF(AND(D45&lt;&gt;0,F45&lt;&gt;Сводка!$C$5),"Проверь дату","")))))</x:f>
      </x:c>
      <x:c r="K45" s="2"/>
      <x:c r="L45" s="2"/>
      <x:c r="M45" s="2"/>
      <x:c r="N45" s="2"/>
    </x:row>
    <x:row r="46" ht="24" customHeight="1">
      <x:c r="A46" s="2"/>
      <x:c r="B46" s="5"/>
      <x:c r="C46" s="5"/>
      <x:c r="D46" s="19" t="str">
        <x:f>IF(B46="","",SUMIFS(Операции!$J$8:$J$207,Операции!$D$8:$D$207,B46))</x:f>
      </x:c>
      <x:c r="E46" s="16"/>
      <x:c r="F46" s="6"/>
      <x:c r="G46" s="10" t="str">
        <x:f>IF(B46="","",IF(D46=0,0,IF(ISNUMBER(E46),D46*E46,"Нужна цена")))</x:f>
      </x:c>
      <x:c r="H46" s="10" t="str">
        <x:f>IF(B46="","",SUMIFS(Операции!$I$8:$I$207,Операции!$D$8:$D$207,B46,Операции!$C$8:$C$207,"&lt;&gt;Пополнение",Операции!$C$8:$C$207,"&lt;&gt;Вывод"))</x:f>
      </x:c>
      <x:c r="I46" s="10" t="str">
        <x:f>IF(B46="","",IF(ISNUMBER(G46),G46+H46,"Нужна цена"))</x:f>
      </x:c>
      <x:c r="J46" s="2" t="str">
        <x:f>IF(B46="","",IF(COUNTIFS($B$8:$B$107,B46)&gt;1,"Повтор кода",IF(D46&lt;0,"Отриц. остаток",IF(AND(D46&lt;&gt;0,NOT(ISNUMBER(E46))),"Нужна цена",IF(AND(D46&lt;&gt;0,F46&lt;&gt;Сводка!$C$5),"Проверь дату","")))))</x:f>
      </x:c>
      <x:c r="K46" s="2"/>
      <x:c r="L46" s="2"/>
      <x:c r="M46" s="2"/>
      <x:c r="N46" s="2"/>
    </x:row>
    <x:row r="47" ht="24" customHeight="1">
      <x:c r="A47" s="2"/>
      <x:c r="B47" s="5"/>
      <x:c r="C47" s="5"/>
      <x:c r="D47" s="19" t="str">
        <x:f>IF(B47="","",SUMIFS(Операции!$J$8:$J$207,Операции!$D$8:$D$207,B47))</x:f>
      </x:c>
      <x:c r="E47" s="16"/>
      <x:c r="F47" s="6"/>
      <x:c r="G47" s="10" t="str">
        <x:f>IF(B47="","",IF(D47=0,0,IF(ISNUMBER(E47),D47*E47,"Нужна цена")))</x:f>
      </x:c>
      <x:c r="H47" s="10" t="str">
        <x:f>IF(B47="","",SUMIFS(Операции!$I$8:$I$207,Операции!$D$8:$D$207,B47,Операции!$C$8:$C$207,"&lt;&gt;Пополнение",Операции!$C$8:$C$207,"&lt;&gt;Вывод"))</x:f>
      </x:c>
      <x:c r="I47" s="10" t="str">
        <x:f>IF(B47="","",IF(ISNUMBER(G47),G47+H47,"Нужна цена"))</x:f>
      </x:c>
      <x:c r="J47" s="2" t="str">
        <x:f>IF(B47="","",IF(COUNTIFS($B$8:$B$107,B47)&gt;1,"Повтор кода",IF(D47&lt;0,"Отриц. остаток",IF(AND(D47&lt;&gt;0,NOT(ISNUMBER(E47))),"Нужна цена",IF(AND(D47&lt;&gt;0,F47&lt;&gt;Сводка!$C$5),"Проверь дату","")))))</x:f>
      </x:c>
      <x:c r="K47" s="2"/>
      <x:c r="L47" s="2"/>
      <x:c r="M47" s="2"/>
      <x:c r="N47" s="2"/>
    </x:row>
    <x:row r="48" ht="24" customHeight="1">
      <x:c r="A48" s="2"/>
      <x:c r="B48" s="5"/>
      <x:c r="C48" s="5"/>
      <x:c r="D48" s="19" t="str">
        <x:f>IF(B48="","",SUMIFS(Операции!$J$8:$J$207,Операции!$D$8:$D$207,B48))</x:f>
      </x:c>
      <x:c r="E48" s="16"/>
      <x:c r="F48" s="6"/>
      <x:c r="G48" s="10" t="str">
        <x:f>IF(B48="","",IF(D48=0,0,IF(ISNUMBER(E48),D48*E48,"Нужна цена")))</x:f>
      </x:c>
      <x:c r="H48" s="10" t="str">
        <x:f>IF(B48="","",SUMIFS(Операции!$I$8:$I$207,Операции!$D$8:$D$207,B48,Операции!$C$8:$C$207,"&lt;&gt;Пополнение",Операции!$C$8:$C$207,"&lt;&gt;Вывод"))</x:f>
      </x:c>
      <x:c r="I48" s="10" t="str">
        <x:f>IF(B48="","",IF(ISNUMBER(G48),G48+H48,"Нужна цена"))</x:f>
      </x:c>
      <x:c r="J48" s="2" t="str">
        <x:f>IF(B48="","",IF(COUNTIFS($B$8:$B$107,B48)&gt;1,"Повтор кода",IF(D48&lt;0,"Отриц. остаток",IF(AND(D48&lt;&gt;0,NOT(ISNUMBER(E48))),"Нужна цена",IF(AND(D48&lt;&gt;0,F48&lt;&gt;Сводка!$C$5),"Проверь дату","")))))</x:f>
      </x:c>
      <x:c r="K48" s="2"/>
      <x:c r="L48" s="2"/>
      <x:c r="M48" s="2"/>
      <x:c r="N48" s="2"/>
    </x:row>
    <x:row r="49" ht="24" customHeight="1">
      <x:c r="A49" s="2"/>
      <x:c r="B49" s="5"/>
      <x:c r="C49" s="5"/>
      <x:c r="D49" s="19" t="str">
        <x:f>IF(B49="","",SUMIFS(Операции!$J$8:$J$207,Операции!$D$8:$D$207,B49))</x:f>
      </x:c>
      <x:c r="E49" s="16"/>
      <x:c r="F49" s="6"/>
      <x:c r="G49" s="10" t="str">
        <x:f>IF(B49="","",IF(D49=0,0,IF(ISNUMBER(E49),D49*E49,"Нужна цена")))</x:f>
      </x:c>
      <x:c r="H49" s="10" t="str">
        <x:f>IF(B49="","",SUMIFS(Операции!$I$8:$I$207,Операции!$D$8:$D$207,B49,Операции!$C$8:$C$207,"&lt;&gt;Пополнение",Операции!$C$8:$C$207,"&lt;&gt;Вывод"))</x:f>
      </x:c>
      <x:c r="I49" s="10" t="str">
        <x:f>IF(B49="","",IF(ISNUMBER(G49),G49+H49,"Нужна цена"))</x:f>
      </x:c>
      <x:c r="J49" s="2" t="str">
        <x:f>IF(B49="","",IF(COUNTIFS($B$8:$B$107,B49)&gt;1,"Повтор кода",IF(D49&lt;0,"Отриц. остаток",IF(AND(D49&lt;&gt;0,NOT(ISNUMBER(E49))),"Нужна цена",IF(AND(D49&lt;&gt;0,F49&lt;&gt;Сводка!$C$5),"Проверь дату","")))))</x:f>
      </x:c>
      <x:c r="K49" s="2"/>
      <x:c r="L49" s="2"/>
      <x:c r="M49" s="2"/>
      <x:c r="N49" s="2"/>
    </x:row>
    <x:row r="50" ht="24" customHeight="1">
      <x:c r="A50" s="2"/>
      <x:c r="B50" s="5"/>
      <x:c r="C50" s="5"/>
      <x:c r="D50" s="19" t="str">
        <x:f>IF(B50="","",SUMIFS(Операции!$J$8:$J$207,Операции!$D$8:$D$207,B50))</x:f>
      </x:c>
      <x:c r="E50" s="16"/>
      <x:c r="F50" s="6"/>
      <x:c r="G50" s="10" t="str">
        <x:f>IF(B50="","",IF(D50=0,0,IF(ISNUMBER(E50),D50*E50,"Нужна цена")))</x:f>
      </x:c>
      <x:c r="H50" s="10" t="str">
        <x:f>IF(B50="","",SUMIFS(Операции!$I$8:$I$207,Операции!$D$8:$D$207,B50,Операции!$C$8:$C$207,"&lt;&gt;Пополнение",Операции!$C$8:$C$207,"&lt;&gt;Вывод"))</x:f>
      </x:c>
      <x:c r="I50" s="10" t="str">
        <x:f>IF(B50="","",IF(ISNUMBER(G50),G50+H50,"Нужна цена"))</x:f>
      </x:c>
      <x:c r="J50" s="2" t="str">
        <x:f>IF(B50="","",IF(COUNTIFS($B$8:$B$107,B50)&gt;1,"Повтор кода",IF(D50&lt;0,"Отриц. остаток",IF(AND(D50&lt;&gt;0,NOT(ISNUMBER(E50))),"Нужна цена",IF(AND(D50&lt;&gt;0,F50&lt;&gt;Сводка!$C$5),"Проверь дату","")))))</x:f>
      </x:c>
      <x:c r="K50" s="2"/>
      <x:c r="L50" s="2"/>
      <x:c r="M50" s="2"/>
      <x:c r="N50" s="2"/>
    </x:row>
    <x:row r="51" ht="24" customHeight="1">
      <x:c r="A51" s="2"/>
      <x:c r="B51" s="5"/>
      <x:c r="C51" s="5"/>
      <x:c r="D51" s="19" t="str">
        <x:f>IF(B51="","",SUMIFS(Операции!$J$8:$J$207,Операции!$D$8:$D$207,B51))</x:f>
      </x:c>
      <x:c r="E51" s="16"/>
      <x:c r="F51" s="6"/>
      <x:c r="G51" s="10" t="str">
        <x:f>IF(B51="","",IF(D51=0,0,IF(ISNUMBER(E51),D51*E51,"Нужна цена")))</x:f>
      </x:c>
      <x:c r="H51" s="10" t="str">
        <x:f>IF(B51="","",SUMIFS(Операции!$I$8:$I$207,Операции!$D$8:$D$207,B51,Операции!$C$8:$C$207,"&lt;&gt;Пополнение",Операции!$C$8:$C$207,"&lt;&gt;Вывод"))</x:f>
      </x:c>
      <x:c r="I51" s="10" t="str">
        <x:f>IF(B51="","",IF(ISNUMBER(G51),G51+H51,"Нужна цена"))</x:f>
      </x:c>
      <x:c r="J51" s="2" t="str">
        <x:f>IF(B51="","",IF(COUNTIFS($B$8:$B$107,B51)&gt;1,"Повтор кода",IF(D51&lt;0,"Отриц. остаток",IF(AND(D51&lt;&gt;0,NOT(ISNUMBER(E51))),"Нужна цена",IF(AND(D51&lt;&gt;0,F51&lt;&gt;Сводка!$C$5),"Проверь дату","")))))</x:f>
      </x:c>
      <x:c r="K51" s="2"/>
      <x:c r="L51" s="2"/>
      <x:c r="M51" s="2"/>
      <x:c r="N51" s="2"/>
    </x:row>
    <x:row r="52" ht="24" customHeight="1">
      <x:c r="A52" s="2"/>
      <x:c r="B52" s="5"/>
      <x:c r="C52" s="5"/>
      <x:c r="D52" s="19" t="str">
        <x:f>IF(B52="","",SUMIFS(Операции!$J$8:$J$207,Операции!$D$8:$D$207,B52))</x:f>
      </x:c>
      <x:c r="E52" s="16"/>
      <x:c r="F52" s="6"/>
      <x:c r="G52" s="10" t="str">
        <x:f>IF(B52="","",IF(D52=0,0,IF(ISNUMBER(E52),D52*E52,"Нужна цена")))</x:f>
      </x:c>
      <x:c r="H52" s="10" t="str">
        <x:f>IF(B52="","",SUMIFS(Операции!$I$8:$I$207,Операции!$D$8:$D$207,B52,Операции!$C$8:$C$207,"&lt;&gt;Пополнение",Операции!$C$8:$C$207,"&lt;&gt;Вывод"))</x:f>
      </x:c>
      <x:c r="I52" s="10" t="str">
        <x:f>IF(B52="","",IF(ISNUMBER(G52),G52+H52,"Нужна цена"))</x:f>
      </x:c>
      <x:c r="J52" s="2" t="str">
        <x:f>IF(B52="","",IF(COUNTIFS($B$8:$B$107,B52)&gt;1,"Повтор кода",IF(D52&lt;0,"Отриц. остаток",IF(AND(D52&lt;&gt;0,NOT(ISNUMBER(E52))),"Нужна цена",IF(AND(D52&lt;&gt;0,F52&lt;&gt;Сводка!$C$5),"Проверь дату","")))))</x:f>
      </x:c>
      <x:c r="K52" s="2"/>
      <x:c r="L52" s="2"/>
      <x:c r="M52" s="2"/>
      <x:c r="N52" s="2"/>
    </x:row>
    <x:row r="53" ht="24" customHeight="1">
      <x:c r="A53" s="2"/>
      <x:c r="B53" s="5"/>
      <x:c r="C53" s="5"/>
      <x:c r="D53" s="19" t="str">
        <x:f>IF(B53="","",SUMIFS(Операции!$J$8:$J$207,Операции!$D$8:$D$207,B53))</x:f>
      </x:c>
      <x:c r="E53" s="16"/>
      <x:c r="F53" s="6"/>
      <x:c r="G53" s="10" t="str">
        <x:f>IF(B53="","",IF(D53=0,0,IF(ISNUMBER(E53),D53*E53,"Нужна цена")))</x:f>
      </x:c>
      <x:c r="H53" s="10" t="str">
        <x:f>IF(B53="","",SUMIFS(Операции!$I$8:$I$207,Операции!$D$8:$D$207,B53,Операции!$C$8:$C$207,"&lt;&gt;Пополнение",Операции!$C$8:$C$207,"&lt;&gt;Вывод"))</x:f>
      </x:c>
      <x:c r="I53" s="10" t="str">
        <x:f>IF(B53="","",IF(ISNUMBER(G53),G53+H53,"Нужна цена"))</x:f>
      </x:c>
      <x:c r="J53" s="2" t="str">
        <x:f>IF(B53="","",IF(COUNTIFS($B$8:$B$107,B53)&gt;1,"Повтор кода",IF(D53&lt;0,"Отриц. остаток",IF(AND(D53&lt;&gt;0,NOT(ISNUMBER(E53))),"Нужна цена",IF(AND(D53&lt;&gt;0,F53&lt;&gt;Сводка!$C$5),"Проверь дату","")))))</x:f>
      </x:c>
      <x:c r="K53" s="2"/>
      <x:c r="L53" s="2"/>
      <x:c r="M53" s="2"/>
      <x:c r="N53" s="2"/>
    </x:row>
    <x:row r="54" ht="24" customHeight="1">
      <x:c r="A54" s="2"/>
      <x:c r="B54" s="5"/>
      <x:c r="C54" s="5"/>
      <x:c r="D54" s="19" t="str">
        <x:f>IF(B54="","",SUMIFS(Операции!$J$8:$J$207,Операции!$D$8:$D$207,B54))</x:f>
      </x:c>
      <x:c r="E54" s="16"/>
      <x:c r="F54" s="6"/>
      <x:c r="G54" s="10" t="str">
        <x:f>IF(B54="","",IF(D54=0,0,IF(ISNUMBER(E54),D54*E54,"Нужна цена")))</x:f>
      </x:c>
      <x:c r="H54" s="10" t="str">
        <x:f>IF(B54="","",SUMIFS(Операции!$I$8:$I$207,Операции!$D$8:$D$207,B54,Операции!$C$8:$C$207,"&lt;&gt;Пополнение",Операции!$C$8:$C$207,"&lt;&gt;Вывод"))</x:f>
      </x:c>
      <x:c r="I54" s="10" t="str">
        <x:f>IF(B54="","",IF(ISNUMBER(G54),G54+H54,"Нужна цена"))</x:f>
      </x:c>
      <x:c r="J54" s="2" t="str">
        <x:f>IF(B54="","",IF(COUNTIFS($B$8:$B$107,B54)&gt;1,"Повтор кода",IF(D54&lt;0,"Отриц. остаток",IF(AND(D54&lt;&gt;0,NOT(ISNUMBER(E54))),"Нужна цена",IF(AND(D54&lt;&gt;0,F54&lt;&gt;Сводка!$C$5),"Проверь дату","")))))</x:f>
      </x:c>
      <x:c r="K54" s="2"/>
      <x:c r="L54" s="2"/>
      <x:c r="M54" s="2"/>
      <x:c r="N54" s="2"/>
    </x:row>
    <x:row r="55" ht="24" customHeight="1">
      <x:c r="A55" s="2"/>
      <x:c r="B55" s="5"/>
      <x:c r="C55" s="5"/>
      <x:c r="D55" s="19" t="str">
        <x:f>IF(B55="","",SUMIFS(Операции!$J$8:$J$207,Операции!$D$8:$D$207,B55))</x:f>
      </x:c>
      <x:c r="E55" s="16"/>
      <x:c r="F55" s="6"/>
      <x:c r="G55" s="10" t="str">
        <x:f>IF(B55="","",IF(D55=0,0,IF(ISNUMBER(E55),D55*E55,"Нужна цена")))</x:f>
      </x:c>
      <x:c r="H55" s="10" t="str">
        <x:f>IF(B55="","",SUMIFS(Операции!$I$8:$I$207,Операции!$D$8:$D$207,B55,Операции!$C$8:$C$207,"&lt;&gt;Пополнение",Операции!$C$8:$C$207,"&lt;&gt;Вывод"))</x:f>
      </x:c>
      <x:c r="I55" s="10" t="str">
        <x:f>IF(B55="","",IF(ISNUMBER(G55),G55+H55,"Нужна цена"))</x:f>
      </x:c>
      <x:c r="J55" s="2" t="str">
        <x:f>IF(B55="","",IF(COUNTIFS($B$8:$B$107,B55)&gt;1,"Повтор кода",IF(D55&lt;0,"Отриц. остаток",IF(AND(D55&lt;&gt;0,NOT(ISNUMBER(E55))),"Нужна цена",IF(AND(D55&lt;&gt;0,F55&lt;&gt;Сводка!$C$5),"Проверь дату","")))))</x:f>
      </x:c>
      <x:c r="K55" s="2"/>
      <x:c r="L55" s="2"/>
      <x:c r="M55" s="2"/>
      <x:c r="N55" s="2"/>
    </x:row>
    <x:row r="56" ht="24" customHeight="1">
      <x:c r="A56" s="2"/>
      <x:c r="B56" s="5"/>
      <x:c r="C56" s="5"/>
      <x:c r="D56" s="19" t="str">
        <x:f>IF(B56="","",SUMIFS(Операции!$J$8:$J$207,Операции!$D$8:$D$207,B56))</x:f>
      </x:c>
      <x:c r="E56" s="16"/>
      <x:c r="F56" s="6"/>
      <x:c r="G56" s="10" t="str">
        <x:f>IF(B56="","",IF(D56=0,0,IF(ISNUMBER(E56),D56*E56,"Нужна цена")))</x:f>
      </x:c>
      <x:c r="H56" s="10" t="str">
        <x:f>IF(B56="","",SUMIFS(Операции!$I$8:$I$207,Операции!$D$8:$D$207,B56,Операции!$C$8:$C$207,"&lt;&gt;Пополнение",Операции!$C$8:$C$207,"&lt;&gt;Вывод"))</x:f>
      </x:c>
      <x:c r="I56" s="10" t="str">
        <x:f>IF(B56="","",IF(ISNUMBER(G56),G56+H56,"Нужна цена"))</x:f>
      </x:c>
      <x:c r="J56" s="2" t="str">
        <x:f>IF(B56="","",IF(COUNTIFS($B$8:$B$107,B56)&gt;1,"Повтор кода",IF(D56&lt;0,"Отриц. остаток",IF(AND(D56&lt;&gt;0,NOT(ISNUMBER(E56))),"Нужна цена",IF(AND(D56&lt;&gt;0,F56&lt;&gt;Сводка!$C$5),"Проверь дату","")))))</x:f>
      </x:c>
      <x:c r="K56" s="2"/>
      <x:c r="L56" s="2"/>
      <x:c r="M56" s="2"/>
      <x:c r="N56" s="2"/>
    </x:row>
    <x:row r="57" ht="24" customHeight="1">
      <x:c r="A57" s="2"/>
      <x:c r="B57" s="5"/>
      <x:c r="C57" s="5"/>
      <x:c r="D57" s="19" t="str">
        <x:f>IF(B57="","",SUMIFS(Операции!$J$8:$J$207,Операции!$D$8:$D$207,B57))</x:f>
      </x:c>
      <x:c r="E57" s="16"/>
      <x:c r="F57" s="6"/>
      <x:c r="G57" s="10" t="str">
        <x:f>IF(B57="","",IF(D57=0,0,IF(ISNUMBER(E57),D57*E57,"Нужна цена")))</x:f>
      </x:c>
      <x:c r="H57" s="10" t="str">
        <x:f>IF(B57="","",SUMIFS(Операции!$I$8:$I$207,Операции!$D$8:$D$207,B57,Операции!$C$8:$C$207,"&lt;&gt;Пополнение",Операции!$C$8:$C$207,"&lt;&gt;Вывод"))</x:f>
      </x:c>
      <x:c r="I57" s="10" t="str">
        <x:f>IF(B57="","",IF(ISNUMBER(G57),G57+H57,"Нужна цена"))</x:f>
      </x:c>
      <x:c r="J57" s="2" t="str">
        <x:f>IF(B57="","",IF(COUNTIFS($B$8:$B$107,B57)&gt;1,"Повтор кода",IF(D57&lt;0,"Отриц. остаток",IF(AND(D57&lt;&gt;0,NOT(ISNUMBER(E57))),"Нужна цена",IF(AND(D57&lt;&gt;0,F57&lt;&gt;Сводка!$C$5),"Проверь дату","")))))</x:f>
      </x:c>
      <x:c r="K57" s="2"/>
      <x:c r="L57" s="2"/>
      <x:c r="M57" s="2"/>
      <x:c r="N57" s="2"/>
    </x:row>
    <x:row r="58" ht="24" customHeight="1">
      <x:c r="A58" s="2"/>
      <x:c r="B58" s="5"/>
      <x:c r="C58" s="5"/>
      <x:c r="D58" s="19" t="str">
        <x:f>IF(B58="","",SUMIFS(Операции!$J$8:$J$207,Операции!$D$8:$D$207,B58))</x:f>
      </x:c>
      <x:c r="E58" s="16"/>
      <x:c r="F58" s="6"/>
      <x:c r="G58" s="10" t="str">
        <x:f>IF(B58="","",IF(D58=0,0,IF(ISNUMBER(E58),D58*E58,"Нужна цена")))</x:f>
      </x:c>
      <x:c r="H58" s="10" t="str">
        <x:f>IF(B58="","",SUMIFS(Операции!$I$8:$I$207,Операции!$D$8:$D$207,B58,Операции!$C$8:$C$207,"&lt;&gt;Пополнение",Операции!$C$8:$C$207,"&lt;&gt;Вывод"))</x:f>
      </x:c>
      <x:c r="I58" s="10" t="str">
        <x:f>IF(B58="","",IF(ISNUMBER(G58),G58+H58,"Нужна цена"))</x:f>
      </x:c>
      <x:c r="J58" s="2" t="str">
        <x:f>IF(B58="","",IF(COUNTIFS($B$8:$B$107,B58)&gt;1,"Повтор кода",IF(D58&lt;0,"Отриц. остаток",IF(AND(D58&lt;&gt;0,NOT(ISNUMBER(E58))),"Нужна цена",IF(AND(D58&lt;&gt;0,F58&lt;&gt;Сводка!$C$5),"Проверь дату","")))))</x:f>
      </x:c>
      <x:c r="K58" s="2"/>
      <x:c r="L58" s="2"/>
      <x:c r="M58" s="2"/>
      <x:c r="N58" s="2"/>
    </x:row>
    <x:row r="59" ht="24" customHeight="1">
      <x:c r="A59" s="2"/>
      <x:c r="B59" s="5"/>
      <x:c r="C59" s="5"/>
      <x:c r="D59" s="19" t="str">
        <x:f>IF(B59="","",SUMIFS(Операции!$J$8:$J$207,Операции!$D$8:$D$207,B59))</x:f>
      </x:c>
      <x:c r="E59" s="16"/>
      <x:c r="F59" s="6"/>
      <x:c r="G59" s="10" t="str">
        <x:f>IF(B59="","",IF(D59=0,0,IF(ISNUMBER(E59),D59*E59,"Нужна цена")))</x:f>
      </x:c>
      <x:c r="H59" s="10" t="str">
        <x:f>IF(B59="","",SUMIFS(Операции!$I$8:$I$207,Операции!$D$8:$D$207,B59,Операции!$C$8:$C$207,"&lt;&gt;Пополнение",Операции!$C$8:$C$207,"&lt;&gt;Вывод"))</x:f>
      </x:c>
      <x:c r="I59" s="10" t="str">
        <x:f>IF(B59="","",IF(ISNUMBER(G59),G59+H59,"Нужна цена"))</x:f>
      </x:c>
      <x:c r="J59" s="2" t="str">
        <x:f>IF(B59="","",IF(COUNTIFS($B$8:$B$107,B59)&gt;1,"Повтор кода",IF(D59&lt;0,"Отриц. остаток",IF(AND(D59&lt;&gt;0,NOT(ISNUMBER(E59))),"Нужна цена",IF(AND(D59&lt;&gt;0,F59&lt;&gt;Сводка!$C$5),"Проверь дату","")))))</x:f>
      </x:c>
      <x:c r="K59" s="2"/>
      <x:c r="L59" s="2"/>
      <x:c r="M59" s="2"/>
      <x:c r="N59" s="2"/>
    </x:row>
    <x:row r="60" ht="24" customHeight="1">
      <x:c r="A60" s="2"/>
      <x:c r="B60" s="5"/>
      <x:c r="C60" s="5"/>
      <x:c r="D60" s="19" t="str">
        <x:f>IF(B60="","",SUMIFS(Операции!$J$8:$J$207,Операции!$D$8:$D$207,B60))</x:f>
      </x:c>
      <x:c r="E60" s="16"/>
      <x:c r="F60" s="6"/>
      <x:c r="G60" s="10" t="str">
        <x:f>IF(B60="","",IF(D60=0,0,IF(ISNUMBER(E60),D60*E60,"Нужна цена")))</x:f>
      </x:c>
      <x:c r="H60" s="10" t="str">
        <x:f>IF(B60="","",SUMIFS(Операции!$I$8:$I$207,Операции!$D$8:$D$207,B60,Операции!$C$8:$C$207,"&lt;&gt;Пополнение",Операции!$C$8:$C$207,"&lt;&gt;Вывод"))</x:f>
      </x:c>
      <x:c r="I60" s="10" t="str">
        <x:f>IF(B60="","",IF(ISNUMBER(G60),G60+H60,"Нужна цена"))</x:f>
      </x:c>
      <x:c r="J60" s="2" t="str">
        <x:f>IF(B60="","",IF(COUNTIFS($B$8:$B$107,B60)&gt;1,"Повтор кода",IF(D60&lt;0,"Отриц. остаток",IF(AND(D60&lt;&gt;0,NOT(ISNUMBER(E60))),"Нужна цена",IF(AND(D60&lt;&gt;0,F60&lt;&gt;Сводка!$C$5),"Проверь дату","")))))</x:f>
      </x:c>
      <x:c r="K60" s="2"/>
      <x:c r="L60" s="2"/>
      <x:c r="M60" s="2"/>
      <x:c r="N60" s="2"/>
    </x:row>
    <x:row r="61" ht="24" customHeight="1">
      <x:c r="A61" s="2"/>
      <x:c r="B61" s="5"/>
      <x:c r="C61" s="5"/>
      <x:c r="D61" s="19" t="str">
        <x:f>IF(B61="","",SUMIFS(Операции!$J$8:$J$207,Операции!$D$8:$D$207,B61))</x:f>
      </x:c>
      <x:c r="E61" s="16"/>
      <x:c r="F61" s="6"/>
      <x:c r="G61" s="10" t="str">
        <x:f>IF(B61="","",IF(D61=0,0,IF(ISNUMBER(E61),D61*E61,"Нужна цена")))</x:f>
      </x:c>
      <x:c r="H61" s="10" t="str">
        <x:f>IF(B61="","",SUMIFS(Операции!$I$8:$I$207,Операции!$D$8:$D$207,B61,Операции!$C$8:$C$207,"&lt;&gt;Пополнение",Операции!$C$8:$C$207,"&lt;&gt;Вывод"))</x:f>
      </x:c>
      <x:c r="I61" s="10" t="str">
        <x:f>IF(B61="","",IF(ISNUMBER(G61),G61+H61,"Нужна цена"))</x:f>
      </x:c>
      <x:c r="J61" s="2" t="str">
        <x:f>IF(B61="","",IF(COUNTIFS($B$8:$B$107,B61)&gt;1,"Повтор кода",IF(D61&lt;0,"Отриц. остаток",IF(AND(D61&lt;&gt;0,NOT(ISNUMBER(E61))),"Нужна цена",IF(AND(D61&lt;&gt;0,F61&lt;&gt;Сводка!$C$5),"Проверь дату","")))))</x:f>
      </x:c>
      <x:c r="K61" s="2"/>
      <x:c r="L61" s="2"/>
      <x:c r="M61" s="2"/>
      <x:c r="N61" s="2"/>
    </x:row>
    <x:row r="62" ht="24" customHeight="1">
      <x:c r="A62" s="2"/>
      <x:c r="B62" s="5"/>
      <x:c r="C62" s="5"/>
      <x:c r="D62" s="19" t="str">
        <x:f>IF(B62="","",SUMIFS(Операции!$J$8:$J$207,Операции!$D$8:$D$207,B62))</x:f>
      </x:c>
      <x:c r="E62" s="16"/>
      <x:c r="F62" s="6"/>
      <x:c r="G62" s="10" t="str">
        <x:f>IF(B62="","",IF(D62=0,0,IF(ISNUMBER(E62),D62*E62,"Нужна цена")))</x:f>
      </x:c>
      <x:c r="H62" s="10" t="str">
        <x:f>IF(B62="","",SUMIFS(Операции!$I$8:$I$207,Операции!$D$8:$D$207,B62,Операции!$C$8:$C$207,"&lt;&gt;Пополнение",Операции!$C$8:$C$207,"&lt;&gt;Вывод"))</x:f>
      </x:c>
      <x:c r="I62" s="10" t="str">
        <x:f>IF(B62="","",IF(ISNUMBER(G62),G62+H62,"Нужна цена"))</x:f>
      </x:c>
      <x:c r="J62" s="2" t="str">
        <x:f>IF(B62="","",IF(COUNTIFS($B$8:$B$107,B62)&gt;1,"Повтор кода",IF(D62&lt;0,"Отриц. остаток",IF(AND(D62&lt;&gt;0,NOT(ISNUMBER(E62))),"Нужна цена",IF(AND(D62&lt;&gt;0,F62&lt;&gt;Сводка!$C$5),"Проверь дату","")))))</x:f>
      </x:c>
      <x:c r="K62" s="2"/>
      <x:c r="L62" s="2"/>
      <x:c r="M62" s="2"/>
      <x:c r="N62" s="2"/>
    </x:row>
    <x:row r="63" ht="24" customHeight="1">
      <x:c r="A63" s="2"/>
      <x:c r="B63" s="5"/>
      <x:c r="C63" s="5"/>
      <x:c r="D63" s="19" t="str">
        <x:f>IF(B63="","",SUMIFS(Операции!$J$8:$J$207,Операции!$D$8:$D$207,B63))</x:f>
      </x:c>
      <x:c r="E63" s="16"/>
      <x:c r="F63" s="6"/>
      <x:c r="G63" s="10" t="str">
        <x:f>IF(B63="","",IF(D63=0,0,IF(ISNUMBER(E63),D63*E63,"Нужна цена")))</x:f>
      </x:c>
      <x:c r="H63" s="10" t="str">
        <x:f>IF(B63="","",SUMIFS(Операции!$I$8:$I$207,Операции!$D$8:$D$207,B63,Операции!$C$8:$C$207,"&lt;&gt;Пополнение",Операции!$C$8:$C$207,"&lt;&gt;Вывод"))</x:f>
      </x:c>
      <x:c r="I63" s="10" t="str">
        <x:f>IF(B63="","",IF(ISNUMBER(G63),G63+H63,"Нужна цена"))</x:f>
      </x:c>
      <x:c r="J63" s="2" t="str">
        <x:f>IF(B63="","",IF(COUNTIFS($B$8:$B$107,B63)&gt;1,"Повтор кода",IF(D63&lt;0,"Отриц. остаток",IF(AND(D63&lt;&gt;0,NOT(ISNUMBER(E63))),"Нужна цена",IF(AND(D63&lt;&gt;0,F63&lt;&gt;Сводка!$C$5),"Проверь дату","")))))</x:f>
      </x:c>
      <x:c r="K63" s="2"/>
      <x:c r="L63" s="2"/>
      <x:c r="M63" s="2"/>
      <x:c r="N63" s="2"/>
    </x:row>
    <x:row r="64" ht="24" customHeight="1">
      <x:c r="A64" s="2"/>
      <x:c r="B64" s="5"/>
      <x:c r="C64" s="5"/>
      <x:c r="D64" s="19" t="str">
        <x:f>IF(B64="","",SUMIFS(Операции!$J$8:$J$207,Операции!$D$8:$D$207,B64))</x:f>
      </x:c>
      <x:c r="E64" s="16"/>
      <x:c r="F64" s="6"/>
      <x:c r="G64" s="10" t="str">
        <x:f>IF(B64="","",IF(D64=0,0,IF(ISNUMBER(E64),D64*E64,"Нужна цена")))</x:f>
      </x:c>
      <x:c r="H64" s="10" t="str">
        <x:f>IF(B64="","",SUMIFS(Операции!$I$8:$I$207,Операции!$D$8:$D$207,B64,Операции!$C$8:$C$207,"&lt;&gt;Пополнение",Операции!$C$8:$C$207,"&lt;&gt;Вывод"))</x:f>
      </x:c>
      <x:c r="I64" s="10" t="str">
        <x:f>IF(B64="","",IF(ISNUMBER(G64),G64+H64,"Нужна цена"))</x:f>
      </x:c>
      <x:c r="J64" s="2" t="str">
        <x:f>IF(B64="","",IF(COUNTIFS($B$8:$B$107,B64)&gt;1,"Повтор кода",IF(D64&lt;0,"Отриц. остаток",IF(AND(D64&lt;&gt;0,NOT(ISNUMBER(E64))),"Нужна цена",IF(AND(D64&lt;&gt;0,F64&lt;&gt;Сводка!$C$5),"Проверь дату","")))))</x:f>
      </x:c>
      <x:c r="K64" s="2"/>
      <x:c r="L64" s="2"/>
      <x:c r="M64" s="2"/>
      <x:c r="N64" s="2"/>
    </x:row>
    <x:row r="65" ht="24" customHeight="1">
      <x:c r="A65" s="2"/>
      <x:c r="B65" s="5"/>
      <x:c r="C65" s="5"/>
      <x:c r="D65" s="19" t="str">
        <x:f>IF(B65="","",SUMIFS(Операции!$J$8:$J$207,Операции!$D$8:$D$207,B65))</x:f>
      </x:c>
      <x:c r="E65" s="16"/>
      <x:c r="F65" s="6"/>
      <x:c r="G65" s="10" t="str">
        <x:f>IF(B65="","",IF(D65=0,0,IF(ISNUMBER(E65),D65*E65,"Нужна цена")))</x:f>
      </x:c>
      <x:c r="H65" s="10" t="str">
        <x:f>IF(B65="","",SUMIFS(Операции!$I$8:$I$207,Операции!$D$8:$D$207,B65,Операции!$C$8:$C$207,"&lt;&gt;Пополнение",Операции!$C$8:$C$207,"&lt;&gt;Вывод"))</x:f>
      </x:c>
      <x:c r="I65" s="10" t="str">
        <x:f>IF(B65="","",IF(ISNUMBER(G65),G65+H65,"Нужна цена"))</x:f>
      </x:c>
      <x:c r="J65" s="2" t="str">
        <x:f>IF(B65="","",IF(COUNTIFS($B$8:$B$107,B65)&gt;1,"Повтор кода",IF(D65&lt;0,"Отриц. остаток",IF(AND(D65&lt;&gt;0,NOT(ISNUMBER(E65))),"Нужна цена",IF(AND(D65&lt;&gt;0,F65&lt;&gt;Сводка!$C$5),"Проверь дату","")))))</x:f>
      </x:c>
      <x:c r="K65" s="2"/>
      <x:c r="L65" s="2"/>
      <x:c r="M65" s="2"/>
      <x:c r="N65" s="2"/>
    </x:row>
    <x:row r="66" ht="24" customHeight="1">
      <x:c r="A66" s="2"/>
      <x:c r="B66" s="5"/>
      <x:c r="C66" s="5"/>
      <x:c r="D66" s="19" t="str">
        <x:f>IF(B66="","",SUMIFS(Операции!$J$8:$J$207,Операции!$D$8:$D$207,B66))</x:f>
      </x:c>
      <x:c r="E66" s="16"/>
      <x:c r="F66" s="6"/>
      <x:c r="G66" s="10" t="str">
        <x:f>IF(B66="","",IF(D66=0,0,IF(ISNUMBER(E66),D66*E66,"Нужна цена")))</x:f>
      </x:c>
      <x:c r="H66" s="10" t="str">
        <x:f>IF(B66="","",SUMIFS(Операции!$I$8:$I$207,Операции!$D$8:$D$207,B66,Операции!$C$8:$C$207,"&lt;&gt;Пополнение",Операции!$C$8:$C$207,"&lt;&gt;Вывод"))</x:f>
      </x:c>
      <x:c r="I66" s="10" t="str">
        <x:f>IF(B66="","",IF(ISNUMBER(G66),G66+H66,"Нужна цена"))</x:f>
      </x:c>
      <x:c r="J66" s="2" t="str">
        <x:f>IF(B66="","",IF(COUNTIFS($B$8:$B$107,B66)&gt;1,"Повтор кода",IF(D66&lt;0,"Отриц. остаток",IF(AND(D66&lt;&gt;0,NOT(ISNUMBER(E66))),"Нужна цена",IF(AND(D66&lt;&gt;0,F66&lt;&gt;Сводка!$C$5),"Проверь дату","")))))</x:f>
      </x:c>
      <x:c r="K66" s="2"/>
      <x:c r="L66" s="2"/>
      <x:c r="M66" s="2"/>
      <x:c r="N66" s="2"/>
    </x:row>
    <x:row r="67" ht="24" customHeight="1">
      <x:c r="A67" s="2"/>
      <x:c r="B67" s="5"/>
      <x:c r="C67" s="5"/>
      <x:c r="D67" s="19" t="str">
        <x:f>IF(B67="","",SUMIFS(Операции!$J$8:$J$207,Операции!$D$8:$D$207,B67))</x:f>
      </x:c>
      <x:c r="E67" s="16"/>
      <x:c r="F67" s="6"/>
      <x:c r="G67" s="10" t="str">
        <x:f>IF(B67="","",IF(D67=0,0,IF(ISNUMBER(E67),D67*E67,"Нужна цена")))</x:f>
      </x:c>
      <x:c r="H67" s="10" t="str">
        <x:f>IF(B67="","",SUMIFS(Операции!$I$8:$I$207,Операции!$D$8:$D$207,B67,Операции!$C$8:$C$207,"&lt;&gt;Пополнение",Операции!$C$8:$C$207,"&lt;&gt;Вывод"))</x:f>
      </x:c>
      <x:c r="I67" s="10" t="str">
        <x:f>IF(B67="","",IF(ISNUMBER(G67),G67+H67,"Нужна цена"))</x:f>
      </x:c>
      <x:c r="J67" s="2" t="str">
        <x:f>IF(B67="","",IF(COUNTIFS($B$8:$B$107,B67)&gt;1,"Повтор кода",IF(D67&lt;0,"Отриц. остаток",IF(AND(D67&lt;&gt;0,NOT(ISNUMBER(E67))),"Нужна цена",IF(AND(D67&lt;&gt;0,F67&lt;&gt;Сводка!$C$5),"Проверь дату","")))))</x:f>
      </x:c>
      <x:c r="K67" s="2"/>
      <x:c r="L67" s="2"/>
      <x:c r="M67" s="2"/>
      <x:c r="N67" s="2"/>
    </x:row>
    <x:row r="68" ht="24" customHeight="1">
      <x:c r="A68" s="2"/>
      <x:c r="B68" s="5"/>
      <x:c r="C68" s="5"/>
      <x:c r="D68" s="19" t="str">
        <x:f>IF(B68="","",SUMIFS(Операции!$J$8:$J$207,Операции!$D$8:$D$207,B68))</x:f>
      </x:c>
      <x:c r="E68" s="16"/>
      <x:c r="F68" s="6"/>
      <x:c r="G68" s="10" t="str">
        <x:f>IF(B68="","",IF(D68=0,0,IF(ISNUMBER(E68),D68*E68,"Нужна цена")))</x:f>
      </x:c>
      <x:c r="H68" s="10" t="str">
        <x:f>IF(B68="","",SUMIFS(Операции!$I$8:$I$207,Операции!$D$8:$D$207,B68,Операции!$C$8:$C$207,"&lt;&gt;Пополнение",Операции!$C$8:$C$207,"&lt;&gt;Вывод"))</x:f>
      </x:c>
      <x:c r="I68" s="10" t="str">
        <x:f>IF(B68="","",IF(ISNUMBER(G68),G68+H68,"Нужна цена"))</x:f>
      </x:c>
      <x:c r="J68" s="2" t="str">
        <x:f>IF(B68="","",IF(COUNTIFS($B$8:$B$107,B68)&gt;1,"Повтор кода",IF(D68&lt;0,"Отриц. остаток",IF(AND(D68&lt;&gt;0,NOT(ISNUMBER(E68))),"Нужна цена",IF(AND(D68&lt;&gt;0,F68&lt;&gt;Сводка!$C$5),"Проверь дату","")))))</x:f>
      </x:c>
      <x:c r="K68" s="2"/>
      <x:c r="L68" s="2"/>
      <x:c r="M68" s="2"/>
      <x:c r="N68" s="2"/>
    </x:row>
    <x:row r="69" ht="24" customHeight="1">
      <x:c r="A69" s="2"/>
      <x:c r="B69" s="5"/>
      <x:c r="C69" s="5"/>
      <x:c r="D69" s="19" t="str">
        <x:f>IF(B69="","",SUMIFS(Операции!$J$8:$J$207,Операции!$D$8:$D$207,B69))</x:f>
      </x:c>
      <x:c r="E69" s="16"/>
      <x:c r="F69" s="6"/>
      <x:c r="G69" s="10" t="str">
        <x:f>IF(B69="","",IF(D69=0,0,IF(ISNUMBER(E69),D69*E69,"Нужна цена")))</x:f>
      </x:c>
      <x:c r="H69" s="10" t="str">
        <x:f>IF(B69="","",SUMIFS(Операции!$I$8:$I$207,Операции!$D$8:$D$207,B69,Операции!$C$8:$C$207,"&lt;&gt;Пополнение",Операции!$C$8:$C$207,"&lt;&gt;Вывод"))</x:f>
      </x:c>
      <x:c r="I69" s="10" t="str">
        <x:f>IF(B69="","",IF(ISNUMBER(G69),G69+H69,"Нужна цена"))</x:f>
      </x:c>
      <x:c r="J69" s="2" t="str">
        <x:f>IF(B69="","",IF(COUNTIFS($B$8:$B$107,B69)&gt;1,"Повтор кода",IF(D69&lt;0,"Отриц. остаток",IF(AND(D69&lt;&gt;0,NOT(ISNUMBER(E69))),"Нужна цена",IF(AND(D69&lt;&gt;0,F69&lt;&gt;Сводка!$C$5),"Проверь дату","")))))</x:f>
      </x:c>
      <x:c r="K69" s="2"/>
      <x:c r="L69" s="2"/>
      <x:c r="M69" s="2"/>
      <x:c r="N69" s="2"/>
    </x:row>
    <x:row r="70" ht="24" customHeight="1">
      <x:c r="A70" s="2"/>
      <x:c r="B70" s="5"/>
      <x:c r="C70" s="5"/>
      <x:c r="D70" s="19" t="str">
        <x:f>IF(B70="","",SUMIFS(Операции!$J$8:$J$207,Операции!$D$8:$D$207,B70))</x:f>
      </x:c>
      <x:c r="E70" s="16"/>
      <x:c r="F70" s="6"/>
      <x:c r="G70" s="10" t="str">
        <x:f>IF(B70="","",IF(D70=0,0,IF(ISNUMBER(E70),D70*E70,"Нужна цена")))</x:f>
      </x:c>
      <x:c r="H70" s="10" t="str">
        <x:f>IF(B70="","",SUMIFS(Операции!$I$8:$I$207,Операции!$D$8:$D$207,B70,Операции!$C$8:$C$207,"&lt;&gt;Пополнение",Операции!$C$8:$C$207,"&lt;&gt;Вывод"))</x:f>
      </x:c>
      <x:c r="I70" s="10" t="str">
        <x:f>IF(B70="","",IF(ISNUMBER(G70),G70+H70,"Нужна цена"))</x:f>
      </x:c>
      <x:c r="J70" s="2" t="str">
        <x:f>IF(B70="","",IF(COUNTIFS($B$8:$B$107,B70)&gt;1,"Повтор кода",IF(D70&lt;0,"Отриц. остаток",IF(AND(D70&lt;&gt;0,NOT(ISNUMBER(E70))),"Нужна цена",IF(AND(D70&lt;&gt;0,F70&lt;&gt;Сводка!$C$5),"Проверь дату","")))))</x:f>
      </x:c>
      <x:c r="K70" s="2"/>
      <x:c r="L70" s="2"/>
      <x:c r="M70" s="2"/>
      <x:c r="N70" s="2"/>
    </x:row>
    <x:row r="71" ht="24" customHeight="1">
      <x:c r="A71" s="2"/>
      <x:c r="B71" s="5"/>
      <x:c r="C71" s="5"/>
      <x:c r="D71" s="19" t="str">
        <x:f>IF(B71="","",SUMIFS(Операции!$J$8:$J$207,Операции!$D$8:$D$207,B71))</x:f>
      </x:c>
      <x:c r="E71" s="16"/>
      <x:c r="F71" s="6"/>
      <x:c r="G71" s="10" t="str">
        <x:f>IF(B71="","",IF(D71=0,0,IF(ISNUMBER(E71),D71*E71,"Нужна цена")))</x:f>
      </x:c>
      <x:c r="H71" s="10" t="str">
        <x:f>IF(B71="","",SUMIFS(Операции!$I$8:$I$207,Операции!$D$8:$D$207,B71,Операции!$C$8:$C$207,"&lt;&gt;Пополнение",Операции!$C$8:$C$207,"&lt;&gt;Вывод"))</x:f>
      </x:c>
      <x:c r="I71" s="10" t="str">
        <x:f>IF(B71="","",IF(ISNUMBER(G71),G71+H71,"Нужна цена"))</x:f>
      </x:c>
      <x:c r="J71" s="2" t="str">
        <x:f>IF(B71="","",IF(COUNTIFS($B$8:$B$107,B71)&gt;1,"Повтор кода",IF(D71&lt;0,"Отриц. остаток",IF(AND(D71&lt;&gt;0,NOT(ISNUMBER(E71))),"Нужна цена",IF(AND(D71&lt;&gt;0,F71&lt;&gt;Сводка!$C$5),"Проверь дату","")))))</x:f>
      </x:c>
      <x:c r="K71" s="2"/>
      <x:c r="L71" s="2"/>
      <x:c r="M71" s="2"/>
      <x:c r="N71" s="2"/>
    </x:row>
    <x:row r="72" ht="24" customHeight="1">
      <x:c r="A72" s="2"/>
      <x:c r="B72" s="5"/>
      <x:c r="C72" s="5"/>
      <x:c r="D72" s="19" t="str">
        <x:f>IF(B72="","",SUMIFS(Операции!$J$8:$J$207,Операции!$D$8:$D$207,B72))</x:f>
      </x:c>
      <x:c r="E72" s="16"/>
      <x:c r="F72" s="6"/>
      <x:c r="G72" s="10" t="str">
        <x:f>IF(B72="","",IF(D72=0,0,IF(ISNUMBER(E72),D72*E72,"Нужна цена")))</x:f>
      </x:c>
      <x:c r="H72" s="10" t="str">
        <x:f>IF(B72="","",SUMIFS(Операции!$I$8:$I$207,Операции!$D$8:$D$207,B72,Операции!$C$8:$C$207,"&lt;&gt;Пополнение",Операции!$C$8:$C$207,"&lt;&gt;Вывод"))</x:f>
      </x:c>
      <x:c r="I72" s="10" t="str">
        <x:f>IF(B72="","",IF(ISNUMBER(G72),G72+H72,"Нужна цена"))</x:f>
      </x:c>
      <x:c r="J72" s="2" t="str">
        <x:f>IF(B72="","",IF(COUNTIFS($B$8:$B$107,B72)&gt;1,"Повтор кода",IF(D72&lt;0,"Отриц. остаток",IF(AND(D72&lt;&gt;0,NOT(ISNUMBER(E72))),"Нужна цена",IF(AND(D72&lt;&gt;0,F72&lt;&gt;Сводка!$C$5),"Проверь дату","")))))</x:f>
      </x:c>
      <x:c r="K72" s="2"/>
      <x:c r="L72" s="2"/>
      <x:c r="M72" s="2"/>
      <x:c r="N72" s="2"/>
    </x:row>
    <x:row r="73" ht="24" customHeight="1">
      <x:c r="A73" s="2"/>
      <x:c r="B73" s="5"/>
      <x:c r="C73" s="5"/>
      <x:c r="D73" s="19" t="str">
        <x:f>IF(B73="","",SUMIFS(Операции!$J$8:$J$207,Операции!$D$8:$D$207,B73))</x:f>
      </x:c>
      <x:c r="E73" s="16"/>
      <x:c r="F73" s="6"/>
      <x:c r="G73" s="10" t="str">
        <x:f>IF(B73="","",IF(D73=0,0,IF(ISNUMBER(E73),D73*E73,"Нужна цена")))</x:f>
      </x:c>
      <x:c r="H73" s="10" t="str">
        <x:f>IF(B73="","",SUMIFS(Операции!$I$8:$I$207,Операции!$D$8:$D$207,B73,Операции!$C$8:$C$207,"&lt;&gt;Пополнение",Операции!$C$8:$C$207,"&lt;&gt;Вывод"))</x:f>
      </x:c>
      <x:c r="I73" s="10" t="str">
        <x:f>IF(B73="","",IF(ISNUMBER(G73),G73+H73,"Нужна цена"))</x:f>
      </x:c>
      <x:c r="J73" s="2" t="str">
        <x:f>IF(B73="","",IF(COUNTIFS($B$8:$B$107,B73)&gt;1,"Повтор кода",IF(D73&lt;0,"Отриц. остаток",IF(AND(D73&lt;&gt;0,NOT(ISNUMBER(E73))),"Нужна цена",IF(AND(D73&lt;&gt;0,F73&lt;&gt;Сводка!$C$5),"Проверь дату","")))))</x:f>
      </x:c>
      <x:c r="K73" s="2"/>
      <x:c r="L73" s="2"/>
      <x:c r="M73" s="2"/>
      <x:c r="N73" s="2"/>
    </x:row>
    <x:row r="74" ht="24" customHeight="1">
      <x:c r="A74" s="2"/>
      <x:c r="B74" s="5"/>
      <x:c r="C74" s="5"/>
      <x:c r="D74" s="19" t="str">
        <x:f>IF(B74="","",SUMIFS(Операции!$J$8:$J$207,Операции!$D$8:$D$207,B74))</x:f>
      </x:c>
      <x:c r="E74" s="16"/>
      <x:c r="F74" s="6"/>
      <x:c r="G74" s="10" t="str">
        <x:f>IF(B74="","",IF(D74=0,0,IF(ISNUMBER(E74),D74*E74,"Нужна цена")))</x:f>
      </x:c>
      <x:c r="H74" s="10" t="str">
        <x:f>IF(B74="","",SUMIFS(Операции!$I$8:$I$207,Операции!$D$8:$D$207,B74,Операции!$C$8:$C$207,"&lt;&gt;Пополнение",Операции!$C$8:$C$207,"&lt;&gt;Вывод"))</x:f>
      </x:c>
      <x:c r="I74" s="10" t="str">
        <x:f>IF(B74="","",IF(ISNUMBER(G74),G74+H74,"Нужна цена"))</x:f>
      </x:c>
      <x:c r="J74" s="2" t="str">
        <x:f>IF(B74="","",IF(COUNTIFS($B$8:$B$107,B74)&gt;1,"Повтор кода",IF(D74&lt;0,"Отриц. остаток",IF(AND(D74&lt;&gt;0,NOT(ISNUMBER(E74))),"Нужна цена",IF(AND(D74&lt;&gt;0,F74&lt;&gt;Сводка!$C$5),"Проверь дату","")))))</x:f>
      </x:c>
      <x:c r="K74" s="2"/>
      <x:c r="L74" s="2"/>
      <x:c r="M74" s="2"/>
      <x:c r="N74" s="2"/>
    </x:row>
    <x:row r="75" ht="24" customHeight="1">
      <x:c r="A75" s="2"/>
      <x:c r="B75" s="5"/>
      <x:c r="C75" s="5"/>
      <x:c r="D75" s="19" t="str">
        <x:f>IF(B75="","",SUMIFS(Операции!$J$8:$J$207,Операции!$D$8:$D$207,B75))</x:f>
      </x:c>
      <x:c r="E75" s="16"/>
      <x:c r="F75" s="6"/>
      <x:c r="G75" s="10" t="str">
        <x:f>IF(B75="","",IF(D75=0,0,IF(ISNUMBER(E75),D75*E75,"Нужна цена")))</x:f>
      </x:c>
      <x:c r="H75" s="10" t="str">
        <x:f>IF(B75="","",SUMIFS(Операции!$I$8:$I$207,Операции!$D$8:$D$207,B75,Операции!$C$8:$C$207,"&lt;&gt;Пополнение",Операции!$C$8:$C$207,"&lt;&gt;Вывод"))</x:f>
      </x:c>
      <x:c r="I75" s="10" t="str">
        <x:f>IF(B75="","",IF(ISNUMBER(G75),G75+H75,"Нужна цена"))</x:f>
      </x:c>
      <x:c r="J75" s="2" t="str">
        <x:f>IF(B75="","",IF(COUNTIFS($B$8:$B$107,B75)&gt;1,"Повтор кода",IF(D75&lt;0,"Отриц. остаток",IF(AND(D75&lt;&gt;0,NOT(ISNUMBER(E75))),"Нужна цена",IF(AND(D75&lt;&gt;0,F75&lt;&gt;Сводка!$C$5),"Проверь дату","")))))</x:f>
      </x:c>
      <x:c r="K75" s="2"/>
      <x:c r="L75" s="2"/>
      <x:c r="M75" s="2"/>
      <x:c r="N75" s="2"/>
    </x:row>
    <x:row r="76" ht="24" customHeight="1">
      <x:c r="A76" s="2"/>
      <x:c r="B76" s="5"/>
      <x:c r="C76" s="5"/>
      <x:c r="D76" s="19" t="str">
        <x:f>IF(B76="","",SUMIFS(Операции!$J$8:$J$207,Операции!$D$8:$D$207,B76))</x:f>
      </x:c>
      <x:c r="E76" s="16"/>
      <x:c r="F76" s="6"/>
      <x:c r="G76" s="10" t="str">
        <x:f>IF(B76="","",IF(D76=0,0,IF(ISNUMBER(E76),D76*E76,"Нужна цена")))</x:f>
      </x:c>
      <x:c r="H76" s="10" t="str">
        <x:f>IF(B76="","",SUMIFS(Операции!$I$8:$I$207,Операции!$D$8:$D$207,B76,Операции!$C$8:$C$207,"&lt;&gt;Пополнение",Операции!$C$8:$C$207,"&lt;&gt;Вывод"))</x:f>
      </x:c>
      <x:c r="I76" s="10" t="str">
        <x:f>IF(B76="","",IF(ISNUMBER(G76),G76+H76,"Нужна цена"))</x:f>
      </x:c>
      <x:c r="J76" s="2" t="str">
        <x:f>IF(B76="","",IF(COUNTIFS($B$8:$B$107,B76)&gt;1,"Повтор кода",IF(D76&lt;0,"Отриц. остаток",IF(AND(D76&lt;&gt;0,NOT(ISNUMBER(E76))),"Нужна цена",IF(AND(D76&lt;&gt;0,F76&lt;&gt;Сводка!$C$5),"Проверь дату","")))))</x:f>
      </x:c>
      <x:c r="K76" s="2"/>
      <x:c r="L76" s="2"/>
      <x:c r="M76" s="2"/>
      <x:c r="N76" s="2"/>
    </x:row>
    <x:row r="77" ht="24" customHeight="1">
      <x:c r="A77" s="2"/>
      <x:c r="B77" s="5"/>
      <x:c r="C77" s="5"/>
      <x:c r="D77" s="19" t="str">
        <x:f>IF(B77="","",SUMIFS(Операции!$J$8:$J$207,Операции!$D$8:$D$207,B77))</x:f>
      </x:c>
      <x:c r="E77" s="16"/>
      <x:c r="F77" s="6"/>
      <x:c r="G77" s="10" t="str">
        <x:f>IF(B77="","",IF(D77=0,0,IF(ISNUMBER(E77),D77*E77,"Нужна цена")))</x:f>
      </x:c>
      <x:c r="H77" s="10" t="str">
        <x:f>IF(B77="","",SUMIFS(Операции!$I$8:$I$207,Операции!$D$8:$D$207,B77,Операции!$C$8:$C$207,"&lt;&gt;Пополнение",Операции!$C$8:$C$207,"&lt;&gt;Вывод"))</x:f>
      </x:c>
      <x:c r="I77" s="10" t="str">
        <x:f>IF(B77="","",IF(ISNUMBER(G77),G77+H77,"Нужна цена"))</x:f>
      </x:c>
      <x:c r="J77" s="2" t="str">
        <x:f>IF(B77="","",IF(COUNTIFS($B$8:$B$107,B77)&gt;1,"Повтор кода",IF(D77&lt;0,"Отриц. остаток",IF(AND(D77&lt;&gt;0,NOT(ISNUMBER(E77))),"Нужна цена",IF(AND(D77&lt;&gt;0,F77&lt;&gt;Сводка!$C$5),"Проверь дату","")))))</x:f>
      </x:c>
      <x:c r="K77" s="2"/>
      <x:c r="L77" s="2"/>
      <x:c r="M77" s="2"/>
      <x:c r="N77" s="2"/>
    </x:row>
    <x:row r="78" ht="24" customHeight="1">
      <x:c r="A78" s="2"/>
      <x:c r="B78" s="5"/>
      <x:c r="C78" s="5"/>
      <x:c r="D78" s="19" t="str">
        <x:f>IF(B78="","",SUMIFS(Операции!$J$8:$J$207,Операции!$D$8:$D$207,B78))</x:f>
      </x:c>
      <x:c r="E78" s="16"/>
      <x:c r="F78" s="6"/>
      <x:c r="G78" s="10" t="str">
        <x:f>IF(B78="","",IF(D78=0,0,IF(ISNUMBER(E78),D78*E78,"Нужна цена")))</x:f>
      </x:c>
      <x:c r="H78" s="10" t="str">
        <x:f>IF(B78="","",SUMIFS(Операции!$I$8:$I$207,Операции!$D$8:$D$207,B78,Операции!$C$8:$C$207,"&lt;&gt;Пополнение",Операции!$C$8:$C$207,"&lt;&gt;Вывод"))</x:f>
      </x:c>
      <x:c r="I78" s="10" t="str">
        <x:f>IF(B78="","",IF(ISNUMBER(G78),G78+H78,"Нужна цена"))</x:f>
      </x:c>
      <x:c r="J78" s="2" t="str">
        <x:f>IF(B78="","",IF(COUNTIFS($B$8:$B$107,B78)&gt;1,"Повтор кода",IF(D78&lt;0,"Отриц. остаток",IF(AND(D78&lt;&gt;0,NOT(ISNUMBER(E78))),"Нужна цена",IF(AND(D78&lt;&gt;0,F78&lt;&gt;Сводка!$C$5),"Проверь дату","")))))</x:f>
      </x:c>
      <x:c r="K78" s="2"/>
      <x:c r="L78" s="2"/>
      <x:c r="M78" s="2"/>
      <x:c r="N78" s="2"/>
    </x:row>
    <x:row r="79" ht="24" customHeight="1">
      <x:c r="A79" s="2"/>
      <x:c r="B79" s="5"/>
      <x:c r="C79" s="5"/>
      <x:c r="D79" s="19" t="str">
        <x:f>IF(B79="","",SUMIFS(Операции!$J$8:$J$207,Операции!$D$8:$D$207,B79))</x:f>
      </x:c>
      <x:c r="E79" s="16"/>
      <x:c r="F79" s="6"/>
      <x:c r="G79" s="10" t="str">
        <x:f>IF(B79="","",IF(D79=0,0,IF(ISNUMBER(E79),D79*E79,"Нужна цена")))</x:f>
      </x:c>
      <x:c r="H79" s="10" t="str">
        <x:f>IF(B79="","",SUMIFS(Операции!$I$8:$I$207,Операции!$D$8:$D$207,B79,Операции!$C$8:$C$207,"&lt;&gt;Пополнение",Операции!$C$8:$C$207,"&lt;&gt;Вывод"))</x:f>
      </x:c>
      <x:c r="I79" s="10" t="str">
        <x:f>IF(B79="","",IF(ISNUMBER(G79),G79+H79,"Нужна цена"))</x:f>
      </x:c>
      <x:c r="J79" s="2" t="str">
        <x:f>IF(B79="","",IF(COUNTIFS($B$8:$B$107,B79)&gt;1,"Повтор кода",IF(D79&lt;0,"Отриц. остаток",IF(AND(D79&lt;&gt;0,NOT(ISNUMBER(E79))),"Нужна цена",IF(AND(D79&lt;&gt;0,F79&lt;&gt;Сводка!$C$5),"Проверь дату","")))))</x:f>
      </x:c>
      <x:c r="K79" s="2"/>
      <x:c r="L79" s="2"/>
      <x:c r="M79" s="2"/>
      <x:c r="N79" s="2"/>
    </x:row>
    <x:row r="80" ht="24" customHeight="1">
      <x:c r="A80" s="2"/>
      <x:c r="B80" s="5"/>
      <x:c r="C80" s="5"/>
      <x:c r="D80" s="19" t="str">
        <x:f>IF(B80="","",SUMIFS(Операции!$J$8:$J$207,Операции!$D$8:$D$207,B80))</x:f>
      </x:c>
      <x:c r="E80" s="16"/>
      <x:c r="F80" s="6"/>
      <x:c r="G80" s="10" t="str">
        <x:f>IF(B80="","",IF(D80=0,0,IF(ISNUMBER(E80),D80*E80,"Нужна цена")))</x:f>
      </x:c>
      <x:c r="H80" s="10" t="str">
        <x:f>IF(B80="","",SUMIFS(Операции!$I$8:$I$207,Операции!$D$8:$D$207,B80,Операции!$C$8:$C$207,"&lt;&gt;Пополнение",Операции!$C$8:$C$207,"&lt;&gt;Вывод"))</x:f>
      </x:c>
      <x:c r="I80" s="10" t="str">
        <x:f>IF(B80="","",IF(ISNUMBER(G80),G80+H80,"Нужна цена"))</x:f>
      </x:c>
      <x:c r="J80" s="2" t="str">
        <x:f>IF(B80="","",IF(COUNTIFS($B$8:$B$107,B80)&gt;1,"Повтор кода",IF(D80&lt;0,"Отриц. остаток",IF(AND(D80&lt;&gt;0,NOT(ISNUMBER(E80))),"Нужна цена",IF(AND(D80&lt;&gt;0,F80&lt;&gt;Сводка!$C$5),"Проверь дату","")))))</x:f>
      </x:c>
      <x:c r="K80" s="2"/>
      <x:c r="L80" s="2"/>
      <x:c r="M80" s="2"/>
      <x:c r="N80" s="2"/>
    </x:row>
    <x:row r="81" ht="24" customHeight="1">
      <x:c r="A81" s="2"/>
      <x:c r="B81" s="5"/>
      <x:c r="C81" s="5"/>
      <x:c r="D81" s="19" t="str">
        <x:f>IF(B81="","",SUMIFS(Операции!$J$8:$J$207,Операции!$D$8:$D$207,B81))</x:f>
      </x:c>
      <x:c r="E81" s="16"/>
      <x:c r="F81" s="6"/>
      <x:c r="G81" s="10" t="str">
        <x:f>IF(B81="","",IF(D81=0,0,IF(ISNUMBER(E81),D81*E81,"Нужна цена")))</x:f>
      </x:c>
      <x:c r="H81" s="10" t="str">
        <x:f>IF(B81="","",SUMIFS(Операции!$I$8:$I$207,Операции!$D$8:$D$207,B81,Операции!$C$8:$C$207,"&lt;&gt;Пополнение",Операции!$C$8:$C$207,"&lt;&gt;Вывод"))</x:f>
      </x:c>
      <x:c r="I81" s="10" t="str">
        <x:f>IF(B81="","",IF(ISNUMBER(G81),G81+H81,"Нужна цена"))</x:f>
      </x:c>
      <x:c r="J81" s="2" t="str">
        <x:f>IF(B81="","",IF(COUNTIFS($B$8:$B$107,B81)&gt;1,"Повтор кода",IF(D81&lt;0,"Отриц. остаток",IF(AND(D81&lt;&gt;0,NOT(ISNUMBER(E81))),"Нужна цена",IF(AND(D81&lt;&gt;0,F81&lt;&gt;Сводка!$C$5),"Проверь дату","")))))</x:f>
      </x:c>
      <x:c r="K81" s="2"/>
      <x:c r="L81" s="2"/>
      <x:c r="M81" s="2"/>
      <x:c r="N81" s="2"/>
    </x:row>
    <x:row r="82" ht="24" customHeight="1">
      <x:c r="A82" s="2"/>
      <x:c r="B82" s="5"/>
      <x:c r="C82" s="5"/>
      <x:c r="D82" s="19" t="str">
        <x:f>IF(B82="","",SUMIFS(Операции!$J$8:$J$207,Операции!$D$8:$D$207,B82))</x:f>
      </x:c>
      <x:c r="E82" s="16"/>
      <x:c r="F82" s="6"/>
      <x:c r="G82" s="10" t="str">
        <x:f>IF(B82="","",IF(D82=0,0,IF(ISNUMBER(E82),D82*E82,"Нужна цена")))</x:f>
      </x:c>
      <x:c r="H82" s="10" t="str">
        <x:f>IF(B82="","",SUMIFS(Операции!$I$8:$I$207,Операции!$D$8:$D$207,B82,Операции!$C$8:$C$207,"&lt;&gt;Пополнение",Операции!$C$8:$C$207,"&lt;&gt;Вывод"))</x:f>
      </x:c>
      <x:c r="I82" s="10" t="str">
        <x:f>IF(B82="","",IF(ISNUMBER(G82),G82+H82,"Нужна цена"))</x:f>
      </x:c>
      <x:c r="J82" s="2" t="str">
        <x:f>IF(B82="","",IF(COUNTIFS($B$8:$B$107,B82)&gt;1,"Повтор кода",IF(D82&lt;0,"Отриц. остаток",IF(AND(D82&lt;&gt;0,NOT(ISNUMBER(E82))),"Нужна цена",IF(AND(D82&lt;&gt;0,F82&lt;&gt;Сводка!$C$5),"Проверь дату","")))))</x:f>
      </x:c>
      <x:c r="K82" s="2"/>
      <x:c r="L82" s="2"/>
      <x:c r="M82" s="2"/>
      <x:c r="N82" s="2"/>
    </x:row>
    <x:row r="83" ht="24" customHeight="1">
      <x:c r="A83" s="2"/>
      <x:c r="B83" s="5"/>
      <x:c r="C83" s="5"/>
      <x:c r="D83" s="19" t="str">
        <x:f>IF(B83="","",SUMIFS(Операции!$J$8:$J$207,Операции!$D$8:$D$207,B83))</x:f>
      </x:c>
      <x:c r="E83" s="16"/>
      <x:c r="F83" s="6"/>
      <x:c r="G83" s="10" t="str">
        <x:f>IF(B83="","",IF(D83=0,0,IF(ISNUMBER(E83),D83*E83,"Нужна цена")))</x:f>
      </x:c>
      <x:c r="H83" s="10" t="str">
        <x:f>IF(B83="","",SUMIFS(Операции!$I$8:$I$207,Операции!$D$8:$D$207,B83,Операции!$C$8:$C$207,"&lt;&gt;Пополнение",Операции!$C$8:$C$207,"&lt;&gt;Вывод"))</x:f>
      </x:c>
      <x:c r="I83" s="10" t="str">
        <x:f>IF(B83="","",IF(ISNUMBER(G83),G83+H83,"Нужна цена"))</x:f>
      </x:c>
      <x:c r="J83" s="2" t="str">
        <x:f>IF(B83="","",IF(COUNTIFS($B$8:$B$107,B83)&gt;1,"Повтор кода",IF(D83&lt;0,"Отриц. остаток",IF(AND(D83&lt;&gt;0,NOT(ISNUMBER(E83))),"Нужна цена",IF(AND(D83&lt;&gt;0,F83&lt;&gt;Сводка!$C$5),"Проверь дату","")))))</x:f>
      </x:c>
      <x:c r="K83" s="2"/>
      <x:c r="L83" s="2"/>
      <x:c r="M83" s="2"/>
      <x:c r="N83" s="2"/>
    </x:row>
    <x:row r="84" ht="24" customHeight="1">
      <x:c r="A84" s="2"/>
      <x:c r="B84" s="5"/>
      <x:c r="C84" s="5"/>
      <x:c r="D84" s="19" t="str">
        <x:f>IF(B84="","",SUMIFS(Операции!$J$8:$J$207,Операции!$D$8:$D$207,B84))</x:f>
      </x:c>
      <x:c r="E84" s="16"/>
      <x:c r="F84" s="6"/>
      <x:c r="G84" s="10" t="str">
        <x:f>IF(B84="","",IF(D84=0,0,IF(ISNUMBER(E84),D84*E84,"Нужна цена")))</x:f>
      </x:c>
      <x:c r="H84" s="10" t="str">
        <x:f>IF(B84="","",SUMIFS(Операции!$I$8:$I$207,Операции!$D$8:$D$207,B84,Операции!$C$8:$C$207,"&lt;&gt;Пополнение",Операции!$C$8:$C$207,"&lt;&gt;Вывод"))</x:f>
      </x:c>
      <x:c r="I84" s="10" t="str">
        <x:f>IF(B84="","",IF(ISNUMBER(G84),G84+H84,"Нужна цена"))</x:f>
      </x:c>
      <x:c r="J84" s="2" t="str">
        <x:f>IF(B84="","",IF(COUNTIFS($B$8:$B$107,B84)&gt;1,"Повтор кода",IF(D84&lt;0,"Отриц. остаток",IF(AND(D84&lt;&gt;0,NOT(ISNUMBER(E84))),"Нужна цена",IF(AND(D84&lt;&gt;0,F84&lt;&gt;Сводка!$C$5),"Проверь дату","")))))</x:f>
      </x:c>
      <x:c r="K84" s="2"/>
      <x:c r="L84" s="2"/>
      <x:c r="M84" s="2"/>
      <x:c r="N84" s="2"/>
    </x:row>
    <x:row r="85" ht="24" customHeight="1">
      <x:c r="A85" s="2"/>
      <x:c r="B85" s="5"/>
      <x:c r="C85" s="5"/>
      <x:c r="D85" s="19" t="str">
        <x:f>IF(B85="","",SUMIFS(Операции!$J$8:$J$207,Операции!$D$8:$D$207,B85))</x:f>
      </x:c>
      <x:c r="E85" s="16"/>
      <x:c r="F85" s="6"/>
      <x:c r="G85" s="10" t="str">
        <x:f>IF(B85="","",IF(D85=0,0,IF(ISNUMBER(E85),D85*E85,"Нужна цена")))</x:f>
      </x:c>
      <x:c r="H85" s="10" t="str">
        <x:f>IF(B85="","",SUMIFS(Операции!$I$8:$I$207,Операции!$D$8:$D$207,B85,Операции!$C$8:$C$207,"&lt;&gt;Пополнение",Операции!$C$8:$C$207,"&lt;&gt;Вывод"))</x:f>
      </x:c>
      <x:c r="I85" s="10" t="str">
        <x:f>IF(B85="","",IF(ISNUMBER(G85),G85+H85,"Нужна цена"))</x:f>
      </x:c>
      <x:c r="J85" s="2" t="str">
        <x:f>IF(B85="","",IF(COUNTIFS($B$8:$B$107,B85)&gt;1,"Повтор кода",IF(D85&lt;0,"Отриц. остаток",IF(AND(D85&lt;&gt;0,NOT(ISNUMBER(E85))),"Нужна цена",IF(AND(D85&lt;&gt;0,F85&lt;&gt;Сводка!$C$5),"Проверь дату","")))))</x:f>
      </x:c>
      <x:c r="K85" s="2"/>
      <x:c r="L85" s="2"/>
      <x:c r="M85" s="2"/>
      <x:c r="N85" s="2"/>
    </x:row>
    <x:row r="86" ht="24" customHeight="1">
      <x:c r="A86" s="2"/>
      <x:c r="B86" s="5"/>
      <x:c r="C86" s="5"/>
      <x:c r="D86" s="19" t="str">
        <x:f>IF(B86="","",SUMIFS(Операции!$J$8:$J$207,Операции!$D$8:$D$207,B86))</x:f>
      </x:c>
      <x:c r="E86" s="16"/>
      <x:c r="F86" s="6"/>
      <x:c r="G86" s="10" t="str">
        <x:f>IF(B86="","",IF(D86=0,0,IF(ISNUMBER(E86),D86*E86,"Нужна цена")))</x:f>
      </x:c>
      <x:c r="H86" s="10" t="str">
        <x:f>IF(B86="","",SUMIFS(Операции!$I$8:$I$207,Операции!$D$8:$D$207,B86,Операции!$C$8:$C$207,"&lt;&gt;Пополнение",Операции!$C$8:$C$207,"&lt;&gt;Вывод"))</x:f>
      </x:c>
      <x:c r="I86" s="10" t="str">
        <x:f>IF(B86="","",IF(ISNUMBER(G86),G86+H86,"Нужна цена"))</x:f>
      </x:c>
      <x:c r="J86" s="2" t="str">
        <x:f>IF(B86="","",IF(COUNTIFS($B$8:$B$107,B86)&gt;1,"Повтор кода",IF(D86&lt;0,"Отриц. остаток",IF(AND(D86&lt;&gt;0,NOT(ISNUMBER(E86))),"Нужна цена",IF(AND(D86&lt;&gt;0,F86&lt;&gt;Сводка!$C$5),"Проверь дату","")))))</x:f>
      </x:c>
      <x:c r="K86" s="2"/>
      <x:c r="L86" s="2"/>
      <x:c r="M86" s="2"/>
      <x:c r="N86" s="2"/>
    </x:row>
    <x:row r="87" ht="24" customHeight="1">
      <x:c r="A87" s="2"/>
      <x:c r="B87" s="5"/>
      <x:c r="C87" s="5"/>
      <x:c r="D87" s="19" t="str">
        <x:f>IF(B87="","",SUMIFS(Операции!$J$8:$J$207,Операции!$D$8:$D$207,B87))</x:f>
      </x:c>
      <x:c r="E87" s="16"/>
      <x:c r="F87" s="6"/>
      <x:c r="G87" s="10" t="str">
        <x:f>IF(B87="","",IF(D87=0,0,IF(ISNUMBER(E87),D87*E87,"Нужна цена")))</x:f>
      </x:c>
      <x:c r="H87" s="10" t="str">
        <x:f>IF(B87="","",SUMIFS(Операции!$I$8:$I$207,Операции!$D$8:$D$207,B87,Операции!$C$8:$C$207,"&lt;&gt;Пополнение",Операции!$C$8:$C$207,"&lt;&gt;Вывод"))</x:f>
      </x:c>
      <x:c r="I87" s="10" t="str">
        <x:f>IF(B87="","",IF(ISNUMBER(G87),G87+H87,"Нужна цена"))</x:f>
      </x:c>
      <x:c r="J87" s="2" t="str">
        <x:f>IF(B87="","",IF(COUNTIFS($B$8:$B$107,B87)&gt;1,"Повтор кода",IF(D87&lt;0,"Отриц. остаток",IF(AND(D87&lt;&gt;0,NOT(ISNUMBER(E87))),"Нужна цена",IF(AND(D87&lt;&gt;0,F87&lt;&gt;Сводка!$C$5),"Проверь дату","")))))</x:f>
      </x:c>
      <x:c r="K87" s="2"/>
      <x:c r="L87" s="2"/>
      <x:c r="M87" s="2"/>
      <x:c r="N87" s="2"/>
    </x:row>
    <x:row r="88" ht="24" customHeight="1">
      <x:c r="A88" s="2"/>
      <x:c r="B88" s="5"/>
      <x:c r="C88" s="5"/>
      <x:c r="D88" s="19" t="str">
        <x:f>IF(B88="","",SUMIFS(Операции!$J$8:$J$207,Операции!$D$8:$D$207,B88))</x:f>
      </x:c>
      <x:c r="E88" s="16"/>
      <x:c r="F88" s="6"/>
      <x:c r="G88" s="10" t="str">
        <x:f>IF(B88="","",IF(D88=0,0,IF(ISNUMBER(E88),D88*E88,"Нужна цена")))</x:f>
      </x:c>
      <x:c r="H88" s="10" t="str">
        <x:f>IF(B88="","",SUMIFS(Операции!$I$8:$I$207,Операции!$D$8:$D$207,B88,Операции!$C$8:$C$207,"&lt;&gt;Пополнение",Операции!$C$8:$C$207,"&lt;&gt;Вывод"))</x:f>
      </x:c>
      <x:c r="I88" s="10" t="str">
        <x:f>IF(B88="","",IF(ISNUMBER(G88),G88+H88,"Нужна цена"))</x:f>
      </x:c>
      <x:c r="J88" s="2" t="str">
        <x:f>IF(B88="","",IF(COUNTIFS($B$8:$B$107,B88)&gt;1,"Повтор кода",IF(D88&lt;0,"Отриц. остаток",IF(AND(D88&lt;&gt;0,NOT(ISNUMBER(E88))),"Нужна цена",IF(AND(D88&lt;&gt;0,F88&lt;&gt;Сводка!$C$5),"Проверь дату","")))))</x:f>
      </x:c>
      <x:c r="K88" s="2"/>
      <x:c r="L88" s="2"/>
      <x:c r="M88" s="2"/>
      <x:c r="N88" s="2"/>
    </x:row>
    <x:row r="89" ht="24" customHeight="1">
      <x:c r="A89" s="2"/>
      <x:c r="B89" s="5"/>
      <x:c r="C89" s="5"/>
      <x:c r="D89" s="19" t="str">
        <x:f>IF(B89="","",SUMIFS(Операции!$J$8:$J$207,Операции!$D$8:$D$207,B89))</x:f>
      </x:c>
      <x:c r="E89" s="16"/>
      <x:c r="F89" s="6"/>
      <x:c r="G89" s="10" t="str">
        <x:f>IF(B89="","",IF(D89=0,0,IF(ISNUMBER(E89),D89*E89,"Нужна цена")))</x:f>
      </x:c>
      <x:c r="H89" s="10" t="str">
        <x:f>IF(B89="","",SUMIFS(Операции!$I$8:$I$207,Операции!$D$8:$D$207,B89,Операции!$C$8:$C$207,"&lt;&gt;Пополнение",Операции!$C$8:$C$207,"&lt;&gt;Вывод"))</x:f>
      </x:c>
      <x:c r="I89" s="10" t="str">
        <x:f>IF(B89="","",IF(ISNUMBER(G89),G89+H89,"Нужна цена"))</x:f>
      </x:c>
      <x:c r="J89" s="2" t="str">
        <x:f>IF(B89="","",IF(COUNTIFS($B$8:$B$107,B89)&gt;1,"Повтор кода",IF(D89&lt;0,"Отриц. остаток",IF(AND(D89&lt;&gt;0,NOT(ISNUMBER(E89))),"Нужна цена",IF(AND(D89&lt;&gt;0,F89&lt;&gt;Сводка!$C$5),"Проверь дату","")))))</x:f>
      </x:c>
      <x:c r="K89" s="2"/>
      <x:c r="L89" s="2"/>
      <x:c r="M89" s="2"/>
      <x:c r="N89" s="2"/>
    </x:row>
    <x:row r="90" ht="24" customHeight="1">
      <x:c r="A90" s="2"/>
      <x:c r="B90" s="5"/>
      <x:c r="C90" s="5"/>
      <x:c r="D90" s="19" t="str">
        <x:f>IF(B90="","",SUMIFS(Операции!$J$8:$J$207,Операции!$D$8:$D$207,B90))</x:f>
      </x:c>
      <x:c r="E90" s="16"/>
      <x:c r="F90" s="6"/>
      <x:c r="G90" s="10" t="str">
        <x:f>IF(B90="","",IF(D90=0,0,IF(ISNUMBER(E90),D90*E90,"Нужна цена")))</x:f>
      </x:c>
      <x:c r="H90" s="10" t="str">
        <x:f>IF(B90="","",SUMIFS(Операции!$I$8:$I$207,Операции!$D$8:$D$207,B90,Операции!$C$8:$C$207,"&lt;&gt;Пополнение",Операции!$C$8:$C$207,"&lt;&gt;Вывод"))</x:f>
      </x:c>
      <x:c r="I90" s="10" t="str">
        <x:f>IF(B90="","",IF(ISNUMBER(G90),G90+H90,"Нужна цена"))</x:f>
      </x:c>
      <x:c r="J90" s="2" t="str">
        <x:f>IF(B90="","",IF(COUNTIFS($B$8:$B$107,B90)&gt;1,"Повтор кода",IF(D90&lt;0,"Отриц. остаток",IF(AND(D90&lt;&gt;0,NOT(ISNUMBER(E90))),"Нужна цена",IF(AND(D90&lt;&gt;0,F90&lt;&gt;Сводка!$C$5),"Проверь дату","")))))</x:f>
      </x:c>
      <x:c r="K90" s="2"/>
      <x:c r="L90" s="2"/>
      <x:c r="M90" s="2"/>
      <x:c r="N90" s="2"/>
    </x:row>
    <x:row r="91" ht="24" customHeight="1">
      <x:c r="A91" s="2"/>
      <x:c r="B91" s="5"/>
      <x:c r="C91" s="5"/>
      <x:c r="D91" s="19" t="str">
        <x:f>IF(B91="","",SUMIFS(Операции!$J$8:$J$207,Операции!$D$8:$D$207,B91))</x:f>
      </x:c>
      <x:c r="E91" s="16"/>
      <x:c r="F91" s="6"/>
      <x:c r="G91" s="10" t="str">
        <x:f>IF(B91="","",IF(D91=0,0,IF(ISNUMBER(E91),D91*E91,"Нужна цена")))</x:f>
      </x:c>
      <x:c r="H91" s="10" t="str">
        <x:f>IF(B91="","",SUMIFS(Операции!$I$8:$I$207,Операции!$D$8:$D$207,B91,Операции!$C$8:$C$207,"&lt;&gt;Пополнение",Операции!$C$8:$C$207,"&lt;&gt;Вывод"))</x:f>
      </x:c>
      <x:c r="I91" s="10" t="str">
        <x:f>IF(B91="","",IF(ISNUMBER(G91),G91+H91,"Нужна цена"))</x:f>
      </x:c>
      <x:c r="J91" s="2" t="str">
        <x:f>IF(B91="","",IF(COUNTIFS($B$8:$B$107,B91)&gt;1,"Повтор кода",IF(D91&lt;0,"Отриц. остаток",IF(AND(D91&lt;&gt;0,NOT(ISNUMBER(E91))),"Нужна цена",IF(AND(D91&lt;&gt;0,F91&lt;&gt;Сводка!$C$5),"Проверь дату","")))))</x:f>
      </x:c>
      <x:c r="K91" s="2"/>
      <x:c r="L91" s="2"/>
      <x:c r="M91" s="2"/>
      <x:c r="N91" s="2"/>
    </x:row>
    <x:row r="92" ht="24" customHeight="1">
      <x:c r="A92" s="2"/>
      <x:c r="B92" s="5"/>
      <x:c r="C92" s="5"/>
      <x:c r="D92" s="19" t="str">
        <x:f>IF(B92="","",SUMIFS(Операции!$J$8:$J$207,Операции!$D$8:$D$207,B92))</x:f>
      </x:c>
      <x:c r="E92" s="16"/>
      <x:c r="F92" s="6"/>
      <x:c r="G92" s="10" t="str">
        <x:f>IF(B92="","",IF(D92=0,0,IF(ISNUMBER(E92),D92*E92,"Нужна цена")))</x:f>
      </x:c>
      <x:c r="H92" s="10" t="str">
        <x:f>IF(B92="","",SUMIFS(Операции!$I$8:$I$207,Операции!$D$8:$D$207,B92,Операции!$C$8:$C$207,"&lt;&gt;Пополнение",Операции!$C$8:$C$207,"&lt;&gt;Вывод"))</x:f>
      </x:c>
      <x:c r="I92" s="10" t="str">
        <x:f>IF(B92="","",IF(ISNUMBER(G92),G92+H92,"Нужна цена"))</x:f>
      </x:c>
      <x:c r="J92" s="2" t="str">
        <x:f>IF(B92="","",IF(COUNTIFS($B$8:$B$107,B92)&gt;1,"Повтор кода",IF(D92&lt;0,"Отриц. остаток",IF(AND(D92&lt;&gt;0,NOT(ISNUMBER(E92))),"Нужна цена",IF(AND(D92&lt;&gt;0,F92&lt;&gt;Сводка!$C$5),"Проверь дату","")))))</x:f>
      </x:c>
      <x:c r="K92" s="2"/>
      <x:c r="L92" s="2"/>
      <x:c r="M92" s="2"/>
      <x:c r="N92" s="2"/>
    </x:row>
    <x:row r="93" ht="24" customHeight="1">
      <x:c r="A93" s="2"/>
      <x:c r="B93" s="5"/>
      <x:c r="C93" s="5"/>
      <x:c r="D93" s="19" t="str">
        <x:f>IF(B93="","",SUMIFS(Операции!$J$8:$J$207,Операции!$D$8:$D$207,B93))</x:f>
      </x:c>
      <x:c r="E93" s="16"/>
      <x:c r="F93" s="6"/>
      <x:c r="G93" s="10" t="str">
        <x:f>IF(B93="","",IF(D93=0,0,IF(ISNUMBER(E93),D93*E93,"Нужна цена")))</x:f>
      </x:c>
      <x:c r="H93" s="10" t="str">
        <x:f>IF(B93="","",SUMIFS(Операции!$I$8:$I$207,Операции!$D$8:$D$207,B93,Операции!$C$8:$C$207,"&lt;&gt;Пополнение",Операции!$C$8:$C$207,"&lt;&gt;Вывод"))</x:f>
      </x:c>
      <x:c r="I93" s="10" t="str">
        <x:f>IF(B93="","",IF(ISNUMBER(G93),G93+H93,"Нужна цена"))</x:f>
      </x:c>
      <x:c r="J93" s="2" t="str">
        <x:f>IF(B93="","",IF(COUNTIFS($B$8:$B$107,B93)&gt;1,"Повтор кода",IF(D93&lt;0,"Отриц. остаток",IF(AND(D93&lt;&gt;0,NOT(ISNUMBER(E93))),"Нужна цена",IF(AND(D93&lt;&gt;0,F93&lt;&gt;Сводка!$C$5),"Проверь дату","")))))</x:f>
      </x:c>
      <x:c r="K93" s="2"/>
      <x:c r="L93" s="2"/>
      <x:c r="M93" s="2"/>
      <x:c r="N93" s="2"/>
    </x:row>
    <x:row r="94" ht="24" customHeight="1">
      <x:c r="A94" s="2"/>
      <x:c r="B94" s="5"/>
      <x:c r="C94" s="5"/>
      <x:c r="D94" s="19" t="str">
        <x:f>IF(B94="","",SUMIFS(Операции!$J$8:$J$207,Операции!$D$8:$D$207,B94))</x:f>
      </x:c>
      <x:c r="E94" s="16"/>
      <x:c r="F94" s="6"/>
      <x:c r="G94" s="10" t="str">
        <x:f>IF(B94="","",IF(D94=0,0,IF(ISNUMBER(E94),D94*E94,"Нужна цена")))</x:f>
      </x:c>
      <x:c r="H94" s="10" t="str">
        <x:f>IF(B94="","",SUMIFS(Операции!$I$8:$I$207,Операции!$D$8:$D$207,B94,Операции!$C$8:$C$207,"&lt;&gt;Пополнение",Операции!$C$8:$C$207,"&lt;&gt;Вывод"))</x:f>
      </x:c>
      <x:c r="I94" s="10" t="str">
        <x:f>IF(B94="","",IF(ISNUMBER(G94),G94+H94,"Нужна цена"))</x:f>
      </x:c>
      <x:c r="J94" s="2" t="str">
        <x:f>IF(B94="","",IF(COUNTIFS($B$8:$B$107,B94)&gt;1,"Повтор кода",IF(D94&lt;0,"Отриц. остаток",IF(AND(D94&lt;&gt;0,NOT(ISNUMBER(E94))),"Нужна цена",IF(AND(D94&lt;&gt;0,F94&lt;&gt;Сводка!$C$5),"Проверь дату","")))))</x:f>
      </x:c>
      <x:c r="K94" s="2"/>
      <x:c r="L94" s="2"/>
      <x:c r="M94" s="2"/>
      <x:c r="N94" s="2"/>
    </x:row>
    <x:row r="95" ht="24" customHeight="1">
      <x:c r="A95" s="2"/>
      <x:c r="B95" s="5"/>
      <x:c r="C95" s="5"/>
      <x:c r="D95" s="19" t="str">
        <x:f>IF(B95="","",SUMIFS(Операции!$J$8:$J$207,Операции!$D$8:$D$207,B95))</x:f>
      </x:c>
      <x:c r="E95" s="16"/>
      <x:c r="F95" s="6"/>
      <x:c r="G95" s="10" t="str">
        <x:f>IF(B95="","",IF(D95=0,0,IF(ISNUMBER(E95),D95*E95,"Нужна цена")))</x:f>
      </x:c>
      <x:c r="H95" s="10" t="str">
        <x:f>IF(B95="","",SUMIFS(Операции!$I$8:$I$207,Операции!$D$8:$D$207,B95,Операции!$C$8:$C$207,"&lt;&gt;Пополнение",Операции!$C$8:$C$207,"&lt;&gt;Вывод"))</x:f>
      </x:c>
      <x:c r="I95" s="10" t="str">
        <x:f>IF(B95="","",IF(ISNUMBER(G95),G95+H95,"Нужна цена"))</x:f>
      </x:c>
      <x:c r="J95" s="2" t="str">
        <x:f>IF(B95="","",IF(COUNTIFS($B$8:$B$107,B95)&gt;1,"Повтор кода",IF(D95&lt;0,"Отриц. остаток",IF(AND(D95&lt;&gt;0,NOT(ISNUMBER(E95))),"Нужна цена",IF(AND(D95&lt;&gt;0,F95&lt;&gt;Сводка!$C$5),"Проверь дату","")))))</x:f>
      </x:c>
      <x:c r="K95" s="2"/>
      <x:c r="L95" s="2"/>
      <x:c r="M95" s="2"/>
      <x:c r="N95" s="2"/>
    </x:row>
    <x:row r="96" ht="24" customHeight="1">
      <x:c r="A96" s="2"/>
      <x:c r="B96" s="5"/>
      <x:c r="C96" s="5"/>
      <x:c r="D96" s="19" t="str">
        <x:f>IF(B96="","",SUMIFS(Операции!$J$8:$J$207,Операции!$D$8:$D$207,B96))</x:f>
      </x:c>
      <x:c r="E96" s="16"/>
      <x:c r="F96" s="6"/>
      <x:c r="G96" s="10" t="str">
        <x:f>IF(B96="","",IF(D96=0,0,IF(ISNUMBER(E96),D96*E96,"Нужна цена")))</x:f>
      </x:c>
      <x:c r="H96" s="10" t="str">
        <x:f>IF(B96="","",SUMIFS(Операции!$I$8:$I$207,Операции!$D$8:$D$207,B96,Операции!$C$8:$C$207,"&lt;&gt;Пополнение",Операции!$C$8:$C$207,"&lt;&gt;Вывод"))</x:f>
      </x:c>
      <x:c r="I96" s="10" t="str">
        <x:f>IF(B96="","",IF(ISNUMBER(G96),G96+H96,"Нужна цена"))</x:f>
      </x:c>
      <x:c r="J96" s="2" t="str">
        <x:f>IF(B96="","",IF(COUNTIFS($B$8:$B$107,B96)&gt;1,"Повтор кода",IF(D96&lt;0,"Отриц. остаток",IF(AND(D96&lt;&gt;0,NOT(ISNUMBER(E96))),"Нужна цена",IF(AND(D96&lt;&gt;0,F96&lt;&gt;Сводка!$C$5),"Проверь дату","")))))</x:f>
      </x:c>
      <x:c r="K96" s="2"/>
      <x:c r="L96" s="2"/>
      <x:c r="M96" s="2"/>
      <x:c r="N96" s="2"/>
    </x:row>
    <x:row r="97" ht="24" customHeight="1">
      <x:c r="A97" s="2"/>
      <x:c r="B97" s="5"/>
      <x:c r="C97" s="5"/>
      <x:c r="D97" s="19" t="str">
        <x:f>IF(B97="","",SUMIFS(Операции!$J$8:$J$207,Операции!$D$8:$D$207,B97))</x:f>
      </x:c>
      <x:c r="E97" s="16"/>
      <x:c r="F97" s="6"/>
      <x:c r="G97" s="10" t="str">
        <x:f>IF(B97="","",IF(D97=0,0,IF(ISNUMBER(E97),D97*E97,"Нужна цена")))</x:f>
      </x:c>
      <x:c r="H97" s="10" t="str">
        <x:f>IF(B97="","",SUMIFS(Операции!$I$8:$I$207,Операции!$D$8:$D$207,B97,Операции!$C$8:$C$207,"&lt;&gt;Пополнение",Операции!$C$8:$C$207,"&lt;&gt;Вывод"))</x:f>
      </x:c>
      <x:c r="I97" s="10" t="str">
        <x:f>IF(B97="","",IF(ISNUMBER(G97),G97+H97,"Нужна цена"))</x:f>
      </x:c>
      <x:c r="J97" s="2" t="str">
        <x:f>IF(B97="","",IF(COUNTIFS($B$8:$B$107,B97)&gt;1,"Повтор кода",IF(D97&lt;0,"Отриц. остаток",IF(AND(D97&lt;&gt;0,NOT(ISNUMBER(E97))),"Нужна цена",IF(AND(D97&lt;&gt;0,F97&lt;&gt;Сводка!$C$5),"Проверь дату","")))))</x:f>
      </x:c>
      <x:c r="K97" s="2"/>
      <x:c r="L97" s="2"/>
      <x:c r="M97" s="2"/>
      <x:c r="N97" s="2"/>
    </x:row>
    <x:row r="98" ht="24" customHeight="1">
      <x:c r="A98" s="2"/>
      <x:c r="B98" s="5"/>
      <x:c r="C98" s="5"/>
      <x:c r="D98" s="19" t="str">
        <x:f>IF(B98="","",SUMIFS(Операции!$J$8:$J$207,Операции!$D$8:$D$207,B98))</x:f>
      </x:c>
      <x:c r="E98" s="16"/>
      <x:c r="F98" s="6"/>
      <x:c r="G98" s="10" t="str">
        <x:f>IF(B98="","",IF(D98=0,0,IF(ISNUMBER(E98),D98*E98,"Нужна цена")))</x:f>
      </x:c>
      <x:c r="H98" s="10" t="str">
        <x:f>IF(B98="","",SUMIFS(Операции!$I$8:$I$207,Операции!$D$8:$D$207,B98,Операции!$C$8:$C$207,"&lt;&gt;Пополнение",Операции!$C$8:$C$207,"&lt;&gt;Вывод"))</x:f>
      </x:c>
      <x:c r="I98" s="10" t="str">
        <x:f>IF(B98="","",IF(ISNUMBER(G98),G98+H98,"Нужна цена"))</x:f>
      </x:c>
      <x:c r="J98" s="2" t="str">
        <x:f>IF(B98="","",IF(COUNTIFS($B$8:$B$107,B98)&gt;1,"Повтор кода",IF(D98&lt;0,"Отриц. остаток",IF(AND(D98&lt;&gt;0,NOT(ISNUMBER(E98))),"Нужна цена",IF(AND(D98&lt;&gt;0,F98&lt;&gt;Сводка!$C$5),"Проверь дату","")))))</x:f>
      </x:c>
      <x:c r="K98" s="2"/>
      <x:c r="L98" s="2"/>
      <x:c r="M98" s="2"/>
      <x:c r="N98" s="2"/>
    </x:row>
    <x:row r="99" ht="24" customHeight="1">
      <x:c r="A99" s="2"/>
      <x:c r="B99" s="5"/>
      <x:c r="C99" s="5"/>
      <x:c r="D99" s="19" t="str">
        <x:f>IF(B99="","",SUMIFS(Операции!$J$8:$J$207,Операции!$D$8:$D$207,B99))</x:f>
      </x:c>
      <x:c r="E99" s="16"/>
      <x:c r="F99" s="6"/>
      <x:c r="G99" s="10" t="str">
        <x:f>IF(B99="","",IF(D99=0,0,IF(ISNUMBER(E99),D99*E99,"Нужна цена")))</x:f>
      </x:c>
      <x:c r="H99" s="10" t="str">
        <x:f>IF(B99="","",SUMIFS(Операции!$I$8:$I$207,Операции!$D$8:$D$207,B99,Операции!$C$8:$C$207,"&lt;&gt;Пополнение",Операции!$C$8:$C$207,"&lt;&gt;Вывод"))</x:f>
      </x:c>
      <x:c r="I99" s="10" t="str">
        <x:f>IF(B99="","",IF(ISNUMBER(G99),G99+H99,"Нужна цена"))</x:f>
      </x:c>
      <x:c r="J99" s="2" t="str">
        <x:f>IF(B99="","",IF(COUNTIFS($B$8:$B$107,B99)&gt;1,"Повтор кода",IF(D99&lt;0,"Отриц. остаток",IF(AND(D99&lt;&gt;0,NOT(ISNUMBER(E99))),"Нужна цена",IF(AND(D99&lt;&gt;0,F99&lt;&gt;Сводка!$C$5),"Проверь дату","")))))</x:f>
      </x:c>
      <x:c r="K99" s="2"/>
      <x:c r="L99" s="2"/>
      <x:c r="M99" s="2"/>
      <x:c r="N99" s="2"/>
    </x:row>
    <x:row r="100" ht="24" customHeight="1">
      <x:c r="A100" s="2"/>
      <x:c r="B100" s="5"/>
      <x:c r="C100" s="5"/>
      <x:c r="D100" s="19" t="str">
        <x:f>IF(B100="","",SUMIFS(Операции!$J$8:$J$207,Операции!$D$8:$D$207,B100))</x:f>
      </x:c>
      <x:c r="E100" s="16"/>
      <x:c r="F100" s="6"/>
      <x:c r="G100" s="10" t="str">
        <x:f>IF(B100="","",IF(D100=0,0,IF(ISNUMBER(E100),D100*E100,"Нужна цена")))</x:f>
      </x:c>
      <x:c r="H100" s="10" t="str">
        <x:f>IF(B100="","",SUMIFS(Операции!$I$8:$I$207,Операции!$D$8:$D$207,B100,Операции!$C$8:$C$207,"&lt;&gt;Пополнение",Операции!$C$8:$C$207,"&lt;&gt;Вывод"))</x:f>
      </x:c>
      <x:c r="I100" s="10" t="str">
        <x:f>IF(B100="","",IF(ISNUMBER(G100),G100+H100,"Нужна цена"))</x:f>
      </x:c>
      <x:c r="J100" s="2" t="str">
        <x:f>IF(B100="","",IF(COUNTIFS($B$8:$B$107,B100)&gt;1,"Повтор кода",IF(D100&lt;0,"Отриц. остаток",IF(AND(D100&lt;&gt;0,NOT(ISNUMBER(E100))),"Нужна цена",IF(AND(D100&lt;&gt;0,F100&lt;&gt;Сводка!$C$5),"Проверь дату","")))))</x:f>
      </x:c>
      <x:c r="K100" s="2"/>
      <x:c r="L100" s="2"/>
      <x:c r="M100" s="2"/>
      <x:c r="N100" s="2"/>
    </x:row>
    <x:row r="101" ht="24" customHeight="1">
      <x:c r="A101" s="2"/>
      <x:c r="B101" s="5"/>
      <x:c r="C101" s="5"/>
      <x:c r="D101" s="19" t="str">
        <x:f>IF(B101="","",SUMIFS(Операции!$J$8:$J$207,Операции!$D$8:$D$207,B101))</x:f>
      </x:c>
      <x:c r="E101" s="16"/>
      <x:c r="F101" s="6"/>
      <x:c r="G101" s="10" t="str">
        <x:f>IF(B101="","",IF(D101=0,0,IF(ISNUMBER(E101),D101*E101,"Нужна цена")))</x:f>
      </x:c>
      <x:c r="H101" s="10" t="str">
        <x:f>IF(B101="","",SUMIFS(Операции!$I$8:$I$207,Операции!$D$8:$D$207,B101,Операции!$C$8:$C$207,"&lt;&gt;Пополнение",Операции!$C$8:$C$207,"&lt;&gt;Вывод"))</x:f>
      </x:c>
      <x:c r="I101" s="10" t="str">
        <x:f>IF(B101="","",IF(ISNUMBER(G101),G101+H101,"Нужна цена"))</x:f>
      </x:c>
      <x:c r="J101" s="2" t="str">
        <x:f>IF(B101="","",IF(COUNTIFS($B$8:$B$107,B101)&gt;1,"Повтор кода",IF(D101&lt;0,"Отриц. остаток",IF(AND(D101&lt;&gt;0,NOT(ISNUMBER(E101))),"Нужна цена",IF(AND(D101&lt;&gt;0,F101&lt;&gt;Сводка!$C$5),"Проверь дату","")))))</x:f>
      </x:c>
      <x:c r="K101" s="2"/>
      <x:c r="L101" s="2"/>
      <x:c r="M101" s="2"/>
      <x:c r="N101" s="2"/>
    </x:row>
    <x:row r="102" ht="24" customHeight="1">
      <x:c r="A102" s="2"/>
      <x:c r="B102" s="5"/>
      <x:c r="C102" s="5"/>
      <x:c r="D102" s="19" t="str">
        <x:f>IF(B102="","",SUMIFS(Операции!$J$8:$J$207,Операции!$D$8:$D$207,B102))</x:f>
      </x:c>
      <x:c r="E102" s="16"/>
      <x:c r="F102" s="6"/>
      <x:c r="G102" s="10" t="str">
        <x:f>IF(B102="","",IF(D102=0,0,IF(ISNUMBER(E102),D102*E102,"Нужна цена")))</x:f>
      </x:c>
      <x:c r="H102" s="10" t="str">
        <x:f>IF(B102="","",SUMIFS(Операции!$I$8:$I$207,Операции!$D$8:$D$207,B102,Операции!$C$8:$C$207,"&lt;&gt;Пополнение",Операции!$C$8:$C$207,"&lt;&gt;Вывод"))</x:f>
      </x:c>
      <x:c r="I102" s="10" t="str">
        <x:f>IF(B102="","",IF(ISNUMBER(G102),G102+H102,"Нужна цена"))</x:f>
      </x:c>
      <x:c r="J102" s="2" t="str">
        <x:f>IF(B102="","",IF(COUNTIFS($B$8:$B$107,B102)&gt;1,"Повтор кода",IF(D102&lt;0,"Отриц. остаток",IF(AND(D102&lt;&gt;0,NOT(ISNUMBER(E102))),"Нужна цена",IF(AND(D102&lt;&gt;0,F102&lt;&gt;Сводка!$C$5),"Проверь дату","")))))</x:f>
      </x:c>
      <x:c r="K102" s="2"/>
      <x:c r="L102" s="2"/>
      <x:c r="M102" s="2"/>
      <x:c r="N102" s="2"/>
    </x:row>
    <x:row r="103" ht="24" customHeight="1">
      <x:c r="A103" s="2"/>
      <x:c r="B103" s="5"/>
      <x:c r="C103" s="5"/>
      <x:c r="D103" s="19" t="str">
        <x:f>IF(B103="","",SUMIFS(Операции!$J$8:$J$207,Операции!$D$8:$D$207,B103))</x:f>
      </x:c>
      <x:c r="E103" s="16"/>
      <x:c r="F103" s="6"/>
      <x:c r="G103" s="10" t="str">
        <x:f>IF(B103="","",IF(D103=0,0,IF(ISNUMBER(E103),D103*E103,"Нужна цена")))</x:f>
      </x:c>
      <x:c r="H103" s="10" t="str">
        <x:f>IF(B103="","",SUMIFS(Операции!$I$8:$I$207,Операции!$D$8:$D$207,B103,Операции!$C$8:$C$207,"&lt;&gt;Пополнение",Операции!$C$8:$C$207,"&lt;&gt;Вывод"))</x:f>
      </x:c>
      <x:c r="I103" s="10" t="str">
        <x:f>IF(B103="","",IF(ISNUMBER(G103),G103+H103,"Нужна цена"))</x:f>
      </x:c>
      <x:c r="J103" s="2" t="str">
        <x:f>IF(B103="","",IF(COUNTIFS($B$8:$B$107,B103)&gt;1,"Повтор кода",IF(D103&lt;0,"Отриц. остаток",IF(AND(D103&lt;&gt;0,NOT(ISNUMBER(E103))),"Нужна цена",IF(AND(D103&lt;&gt;0,F103&lt;&gt;Сводка!$C$5),"Проверь дату","")))))</x:f>
      </x:c>
      <x:c r="K103" s="2"/>
      <x:c r="L103" s="2"/>
      <x:c r="M103" s="2"/>
      <x:c r="N103" s="2"/>
    </x:row>
    <x:row r="104" ht="24" customHeight="1">
      <x:c r="A104" s="2"/>
      <x:c r="B104" s="5"/>
      <x:c r="C104" s="5"/>
      <x:c r="D104" s="19" t="str">
        <x:f>IF(B104="","",SUMIFS(Операции!$J$8:$J$207,Операции!$D$8:$D$207,B104))</x:f>
      </x:c>
      <x:c r="E104" s="16"/>
      <x:c r="F104" s="6"/>
      <x:c r="G104" s="10" t="str">
        <x:f>IF(B104="","",IF(D104=0,0,IF(ISNUMBER(E104),D104*E104,"Нужна цена")))</x:f>
      </x:c>
      <x:c r="H104" s="10" t="str">
        <x:f>IF(B104="","",SUMIFS(Операции!$I$8:$I$207,Операции!$D$8:$D$207,B104,Операции!$C$8:$C$207,"&lt;&gt;Пополнение",Операции!$C$8:$C$207,"&lt;&gt;Вывод"))</x:f>
      </x:c>
      <x:c r="I104" s="10" t="str">
        <x:f>IF(B104="","",IF(ISNUMBER(G104),G104+H104,"Нужна цена"))</x:f>
      </x:c>
      <x:c r="J104" s="2" t="str">
        <x:f>IF(B104="","",IF(COUNTIFS($B$8:$B$107,B104)&gt;1,"Повтор кода",IF(D104&lt;0,"Отриц. остаток",IF(AND(D104&lt;&gt;0,NOT(ISNUMBER(E104))),"Нужна цена",IF(AND(D104&lt;&gt;0,F104&lt;&gt;Сводка!$C$5),"Проверь дату","")))))</x:f>
      </x:c>
      <x:c r="K104" s="2"/>
      <x:c r="L104" s="2"/>
      <x:c r="M104" s="2"/>
      <x:c r="N104" s="2"/>
    </x:row>
    <x:row r="105" ht="24" customHeight="1">
      <x:c r="A105" s="2"/>
      <x:c r="B105" s="5"/>
      <x:c r="C105" s="5"/>
      <x:c r="D105" s="19" t="str">
        <x:f>IF(B105="","",SUMIFS(Операции!$J$8:$J$207,Операции!$D$8:$D$207,B105))</x:f>
      </x:c>
      <x:c r="E105" s="16"/>
      <x:c r="F105" s="6"/>
      <x:c r="G105" s="10" t="str">
        <x:f>IF(B105="","",IF(D105=0,0,IF(ISNUMBER(E105),D105*E105,"Нужна цена")))</x:f>
      </x:c>
      <x:c r="H105" s="10" t="str">
        <x:f>IF(B105="","",SUMIFS(Операции!$I$8:$I$207,Операции!$D$8:$D$207,B105,Операции!$C$8:$C$207,"&lt;&gt;Пополнение",Операции!$C$8:$C$207,"&lt;&gt;Вывод"))</x:f>
      </x:c>
      <x:c r="I105" s="10" t="str">
        <x:f>IF(B105="","",IF(ISNUMBER(G105),G105+H105,"Нужна цена"))</x:f>
      </x:c>
      <x:c r="J105" s="2" t="str">
        <x:f>IF(B105="","",IF(COUNTIFS($B$8:$B$107,B105)&gt;1,"Повтор кода",IF(D105&lt;0,"Отриц. остаток",IF(AND(D105&lt;&gt;0,NOT(ISNUMBER(E105))),"Нужна цена",IF(AND(D105&lt;&gt;0,F105&lt;&gt;Сводка!$C$5),"Проверь дату","")))))</x:f>
      </x:c>
      <x:c r="K105" s="2"/>
      <x:c r="L105" s="2"/>
      <x:c r="M105" s="2"/>
      <x:c r="N105" s="2"/>
    </x:row>
    <x:row r="106" ht="24" customHeight="1">
      <x:c r="A106" s="2"/>
      <x:c r="B106" s="5"/>
      <x:c r="C106" s="5"/>
      <x:c r="D106" s="19" t="str">
        <x:f>IF(B106="","",SUMIFS(Операции!$J$8:$J$207,Операции!$D$8:$D$207,B106))</x:f>
      </x:c>
      <x:c r="E106" s="16"/>
      <x:c r="F106" s="6"/>
      <x:c r="G106" s="10" t="str">
        <x:f>IF(B106="","",IF(D106=0,0,IF(ISNUMBER(E106),D106*E106,"Нужна цена")))</x:f>
      </x:c>
      <x:c r="H106" s="10" t="str">
        <x:f>IF(B106="","",SUMIFS(Операции!$I$8:$I$207,Операции!$D$8:$D$207,B106,Операции!$C$8:$C$207,"&lt;&gt;Пополнение",Операции!$C$8:$C$207,"&lt;&gt;Вывод"))</x:f>
      </x:c>
      <x:c r="I106" s="10" t="str">
        <x:f>IF(B106="","",IF(ISNUMBER(G106),G106+H106,"Нужна цена"))</x:f>
      </x:c>
      <x:c r="J106" s="2" t="str">
        <x:f>IF(B106="","",IF(COUNTIFS($B$8:$B$107,B106)&gt;1,"Повтор кода",IF(D106&lt;0,"Отриц. остаток",IF(AND(D106&lt;&gt;0,NOT(ISNUMBER(E106))),"Нужна цена",IF(AND(D106&lt;&gt;0,F106&lt;&gt;Сводка!$C$5),"Проверь дату","")))))</x:f>
      </x:c>
      <x:c r="K106" s="2"/>
      <x:c r="L106" s="2"/>
      <x:c r="M106" s="2"/>
      <x:c r="N106" s="2"/>
    </x:row>
    <x:row r="107" ht="24" customHeight="1">
      <x:c r="A107" s="2"/>
      <x:c r="B107" s="5"/>
      <x:c r="C107" s="5"/>
      <x:c r="D107" s="19" t="str">
        <x:f>IF(B107="","",SUMIFS(Операции!$J$8:$J$207,Операции!$D$8:$D$207,B107))</x:f>
      </x:c>
      <x:c r="E107" s="16"/>
      <x:c r="F107" s="6"/>
      <x:c r="G107" s="10" t="str">
        <x:f>IF(B107="","",IF(D107=0,0,IF(ISNUMBER(E107),D107*E107,"Нужна цена")))</x:f>
      </x:c>
      <x:c r="H107" s="10" t="str">
        <x:f>IF(B107="","",SUMIFS(Операции!$I$8:$I$207,Операции!$D$8:$D$207,B107,Операции!$C$8:$C$207,"&lt;&gt;Пополнение",Операции!$C$8:$C$207,"&lt;&gt;Вывод"))</x:f>
      </x:c>
      <x:c r="I107" s="10" t="str">
        <x:f>IF(B107="","",IF(ISNUMBER(G107),G107+H107,"Нужна цена"))</x:f>
      </x:c>
      <x:c r="J107" s="2" t="str">
        <x:f>IF(B107="","",IF(COUNTIFS($B$8:$B$107,B107)&gt;1,"Повтор кода",IF(D107&lt;0,"Отриц. остаток",IF(AND(D107&lt;&gt;0,NOT(ISNUMBER(E107))),"Нужна цена",IF(AND(D107&lt;&gt;0,F107&lt;&gt;Сводка!$C$5),"Проверь дату","")))))</x:f>
      </x:c>
      <x:c r="K107" s="2"/>
      <x:c r="L107" s="2"/>
      <x:c r="M107" s="2"/>
      <x:c r="N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4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4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4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</x:row>
    <x:row r="206" ht="24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</x:row>
    <x:row r="207" ht="24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</x:row>
    <x:row r="208" ht="24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</x:row>
    <x:row r="209" ht="24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</x:row>
    <x:row r="210" ht="24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</x:row>
  </x:sheetData>
  <x:mergeCells>
    <x:mergeCell ref="B2:J2"/>
    <x:mergeCell ref="B4:J4"/>
    <x:mergeCell ref="B5:J5"/>
  </x:mergeCells>
  <x:conditionalFormatting sqref="J8:J107">
    <x:cfRule type="expression" dxfId="1" priority="1">
      <x:formula>LEN($J8)&gt;0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f854937d4f14b1f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2" hidden="0" customWidth="1"/>
    <x:col min="3" max="3" width="23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2"/>
      <x:c r="B2" s="3" t="str">
        <x:v>Доходность за период. Модифицированный Дитц</x:v>
      </x:c>
      <x:c r="C2" s="3"/>
      <x:c r="D2" s="3"/>
      <x:c r="E2" s="3"/>
      <x:c r="F2" s="3"/>
      <x:c r="G2" s="3"/>
      <x:c r="H2" s="3"/>
      <x:c r="I2" s="2"/>
      <x:c r="J2" s="2"/>
      <x:c r="K2" s="2"/>
      <x:c r="L2" s="2"/>
      <x:c r="M2" s="2"/>
      <x:c r="N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/>
      <x:c r="B5" s="2" t="str">
        <x:v>Начало периода (конец дня)</x:v>
      </x:c>
      <x:c r="C5" s="6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 t="str">
        <x:v>Конец периода (конец дня)</x:v>
      </x:c>
      <x:c r="C6" s="6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4" customHeight="1">
      <x:c r="A7" s="2"/>
      <x:c r="B7" s="2" t="str">
        <x:v>Стоимость на начало с деньгами</x:v>
      </x:c>
      <x:c r="C7" s="17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4" customHeight="1">
      <x:c r="A8" s="2"/>
      <x:c r="B8" s="2" t="str">
        <x:v>Стоимость на конец с деньгами</x:v>
      </x:c>
      <x:c r="C8" s="17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44" customHeight="1">
      <x:c r="A10" s="2"/>
      <x:c r="B10" s="9" t="str">
        <x:v>Расчёт</x:v>
      </x:c>
      <x:c r="C10" s="9" t="str">
        <x:v>Значение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 t="str">
        <x:v>Чистые внешние потоки</x:v>
      </x:c>
      <x:c r="C11" s="10" t="str">
        <x:f>IF(AND(ISNUMBER(C5),ISNUMBER(C6),C6&gt;C5),SUMIFS(Операции!$K$8:$K$207,Операции!$B$8:$B$207,"&gt;"&amp;C5,Операции!$B$8:$B$207,"&lt;="&amp;C6),"")</x:f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 t="str">
        <x:v>Взвешенные потоки</x:v>
      </x:c>
      <x:c r="C12" s="10" t="str">
        <x:f>IF(ISNUMBER(C11),SUM(Операции!$M$8:$M$207),"")</x:f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/>
      <x:c r="B13" s="2" t="str">
        <x:v>Прибыль за период</x:v>
      </x:c>
      <x:c r="C13" s="10" t="str">
        <x:f>IF(AND(ISNUMBER(C7),ISNUMBER(C8),ISNUMBER(C11)),C8-C7-C11,"")</x:f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/>
      <x:c r="B14" s="2" t="str">
        <x:v>Средний вложенный капитал</x:v>
      </x:c>
      <x:c r="C14" s="10" t="str">
        <x:f>IF(AND(ISNUMBER(C7),ISNUMBER(C12)),C7+C12,"")</x:f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13" t="str">
        <x:v>Доходность за период</x:v>
      </x:c>
      <x:c r="C15" s="22" t="str">
        <x:f>IF(AND(ISNUMBER(C13),ISNUMBER(C14)),IF(C14&gt;0,C13/C14,"Неположит. база"),"")</x:f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4" customHeight="1">
      <x:c r="A16" s="2"/>
      <x:c r="B16" s="2" t="str">
        <x:v>Проверка периода</x:v>
      </x:c>
      <x:c r="C16" s="2" t="str">
        <x:f>IF(AND(ISNUMBER(C5),ISNUMBER(C6),ISNUMBER(C7),ISNUMBER(C8)),IF(C6&gt;C5,IF(C7&gt;=0,IF(C8&gt;=0,"","Отрицат. оценка"),"Отрицат. оценка"),"Проверь даты"),"Заполните C5:C8")</x:f>
        <x:v>Заполните C5:C8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44" customHeight="1">
      <x:c r="A18" s="2"/>
      <x:c r="B18" s="15" t="str">
        <x:v>Стоимость включает бумаги и деньги. Начальная оценка уже включает все потоки в дату начала; они повторно в расчёт не входят.</x:v>
      </x:c>
      <x:c r="C18" s="15"/>
      <x:c r="D18" s="15"/>
      <x:c r="E18" s="15"/>
      <x:c r="F18" s="15"/>
      <x:c r="G18" s="15"/>
      <x:c r="H18" s="15"/>
      <x:c r="I18" s="2"/>
      <x:c r="J18" s="2"/>
      <x:c r="K18" s="2"/>
      <x:c r="L18" s="2"/>
      <x:c r="M18" s="2"/>
      <x:c r="N18" s="2"/>
    </x:row>
    <x:row r="19" ht="44" customHeight="1">
      <x:c r="A19" s="2"/>
      <x:c r="B19" s="15" t="str">
        <x:v>Пополнения и выводы в (начало; конец] взвешены по оставшимся дням. Поток последнего дня имеет вес 0. Купоны и сделки — внутренние.</x:v>
      </x:c>
      <x:c r="C19" s="15"/>
      <x:c r="D19" s="15"/>
      <x:c r="E19" s="15"/>
      <x:c r="F19" s="15"/>
      <x:c r="G19" s="15"/>
      <x:c r="H19" s="15"/>
      <x:c r="I19" s="2"/>
      <x:c r="J19" s="2"/>
      <x:c r="K19" s="2"/>
      <x:c r="L19" s="2"/>
      <x:c r="M19" s="2"/>
      <x:c r="N19" s="2"/>
    </x:row>
    <x:row r="20" ht="44" customHeight="1">
      <x:c r="A20" s="2"/>
      <x:c r="B20" s="15" t="str">
        <x:v>Результат приблизительный, за выбранный период, не годовой. При крупных потоках и резких изменениях нужны оценки на даты потоков.</x:v>
      </x:c>
      <x:c r="C20" s="15"/>
      <x:c r="D20" s="15"/>
      <x:c r="E20" s="15"/>
      <x:c r="F20" s="15"/>
      <x:c r="G20" s="15"/>
      <x:c r="H20" s="15"/>
      <x:c r="I20" s="2"/>
      <x:c r="J20" s="2"/>
      <x:c r="K20" s="2"/>
      <x:c r="L20" s="2"/>
      <x:c r="M20" s="2"/>
      <x:c r="N20" s="2"/>
    </x:row>
    <x:row r="21" ht="44" customHeight="1">
      <x:c r="A21" s="2"/>
      <x:c r="B21" s="15" t="str">
        <x:v>Это не XIRR и не точный TWR. Источник формулы: GIPS Standards Handbook for Firms, раздел Calculation Methodology.</x:v>
      </x:c>
      <x:c r="C21" s="15"/>
      <x:c r="D21" s="15"/>
      <x:c r="E21" s="15"/>
      <x:c r="F21" s="15"/>
      <x:c r="G21" s="15"/>
      <x:c r="H21" s="15"/>
      <x:c r="I21" s="2"/>
      <x:c r="J21" s="2"/>
      <x:c r="K21" s="2"/>
      <x:c r="L21" s="2"/>
      <x:c r="M21" s="2"/>
      <x:c r="N21" s="2"/>
    </x:row>
    <x:row r="22" ht="44" customHeight="1">
      <x:c r="A22" s="2"/>
      <x:c r="B22" s="15" t="str">
        <x:v>https://www.gipsstandards.org/standards/gips-standards-for-firms/gips-standards-handbook-for-firms/</x:v>
      </x:c>
      <x:c r="C22" s="15"/>
      <x:c r="D22" s="15"/>
      <x:c r="E22" s="15"/>
      <x:c r="F22" s="15"/>
      <x:c r="G22" s="15"/>
      <x:c r="H22" s="15"/>
      <x:c r="I22" s="2"/>
      <x:c r="J22" s="2"/>
      <x:c r="K22" s="2"/>
      <x:c r="L22" s="2"/>
      <x:c r="M22" s="2"/>
      <x:c r="N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24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24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24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</x:row>
    <x:row r="206" ht="24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</x:row>
    <x:row r="207" ht="24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</x:row>
    <x:row r="208" ht="24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</x:row>
    <x:row r="209" ht="24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</x:row>
    <x:row r="210" ht="24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</x:row>
  </x:sheetData>
  <x:mergeCells>
    <x:mergeCell ref="B2:H2"/>
    <x:mergeCell ref="B18:H18"/>
    <x:mergeCell ref="B19:H19"/>
    <x:mergeCell ref="B20:H20"/>
    <x:mergeCell ref="B21:H21"/>
    <x:mergeCell ref="B22:H22"/>
  </x:mergeCells>
  <x:pageMargins left="0.7" right="0.7" top="0.75" bottom="0.75" header="0.3" footer="0.3"/>
</x:worksheet>
</file>